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76" windowWidth="12120" windowHeight="8955" tabRatio="601" activeTab="11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7a" sheetId="19" r:id="rId19"/>
  </sheets>
  <definedNames/>
  <calcPr fullCalcOnLoad="1"/>
</workbook>
</file>

<file path=xl/sharedStrings.xml><?xml version="1.0" encoding="utf-8"?>
<sst xmlns="http://schemas.openxmlformats.org/spreadsheetml/2006/main" count="1575" uniqueCount="674">
  <si>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</si>
  <si>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</si>
  <si>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</si>
  <si>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</si>
  <si>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</si>
  <si>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</si>
  <si>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</si>
  <si>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</si>
  <si>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</si>
  <si>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</si>
  <si>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</si>
  <si>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</si>
  <si>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</si>
  <si>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</si>
  <si>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</si>
  <si>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</si>
  <si>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</si>
  <si>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</si>
  <si>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</si>
  <si>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</si>
  <si>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</si>
  <si>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</si>
  <si>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</si>
  <si>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</si>
  <si>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</si>
  <si>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</si>
  <si>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</si>
  <si>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</si>
  <si>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</si>
  <si>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</si>
  <si>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</si>
  <si>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</si>
  <si>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</si>
  <si>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</si>
  <si>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</si>
  <si>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</si>
  <si>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</si>
  <si>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</si>
  <si>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</si>
  <si>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</si>
  <si>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</si>
  <si>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</si>
  <si>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</si>
  <si>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</si>
  <si>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</si>
  <si>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</si>
  <si>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</si>
  <si>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</si>
  <si>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</si>
  <si>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</si>
  <si>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</si>
  <si>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</si>
  <si>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</si>
  <si>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</si>
  <si>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</si>
  <si>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</si>
  <si>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</si>
  <si>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</si>
  <si>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</si>
  <si>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</si>
  <si>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</si>
  <si>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</si>
  <si>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</si>
  <si>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</si>
  <si>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</si>
  <si>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</si>
  <si>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</si>
  <si>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</si>
  <si>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</si>
  <si>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</si>
  <si>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</si>
  <si>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</si>
  <si>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</si>
  <si>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</si>
  <si>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</si>
  <si>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</si>
  <si>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</si>
  <si>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</si>
  <si>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</si>
  <si>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</si>
  <si>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</si>
  <si>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</si>
  <si>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</si>
  <si>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</si>
  <si>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</si>
  <si>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</si>
  <si>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</si>
  <si>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</si>
  <si>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</si>
  <si>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</si>
  <si>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</si>
  <si>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</si>
  <si>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</si>
  <si>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</si>
  <si>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</si>
  <si>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</si>
  <si>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</si>
  <si>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</si>
  <si>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</si>
  <si>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</si>
  <si>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</si>
  <si>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</si>
  <si>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</si>
  <si>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</si>
  <si>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</si>
  <si>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</si>
  <si>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</si>
  <si>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</si>
  <si>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</si>
  <si>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</si>
  <si>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</si>
  <si>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</si>
  <si>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</si>
  <si>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</si>
  <si>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</si>
  <si>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</si>
  <si>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</si>
  <si>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</si>
  <si>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</si>
  <si>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</si>
  <si>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</si>
  <si>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</si>
  <si>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</si>
  <si>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</si>
  <si>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</si>
  <si>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</si>
  <si>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</si>
  <si>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</si>
  <si>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</si>
  <si>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</si>
  <si>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</si>
  <si>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</si>
  <si>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</si>
  <si>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</si>
  <si>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</si>
  <si>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</si>
  <si>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</si>
  <si>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</si>
  <si>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</si>
  <si>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</si>
  <si>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</si>
  <si>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</si>
  <si>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</si>
  <si>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</si>
  <si>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</si>
  <si>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</si>
  <si>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</si>
  <si>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</si>
  <si>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</si>
  <si>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</si>
  <si>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</si>
  <si>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</si>
  <si>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</si>
  <si>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</si>
  <si>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</si>
  <si>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</si>
  <si>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</si>
  <si>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</si>
  <si>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</si>
  <si>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</si>
  <si>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</si>
  <si>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</si>
  <si>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</si>
  <si>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</si>
  <si>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</si>
  <si>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</si>
  <si>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</si>
  <si>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</si>
  <si>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</si>
  <si>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</si>
  <si>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</si>
  <si>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</si>
  <si>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</si>
  <si>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</si>
  <si>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</si>
  <si>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</si>
  <si>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</si>
  <si>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</si>
  <si>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</si>
  <si>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</si>
  <si>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</si>
  <si>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</si>
  <si>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</si>
  <si>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</si>
  <si>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</si>
  <si>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</si>
  <si>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</si>
  <si>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</si>
  <si>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</si>
  <si>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</si>
  <si>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</si>
  <si>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</si>
  <si>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</si>
  <si>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</si>
  <si>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</si>
  <si>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</si>
  <si>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</si>
  <si>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</si>
  <si>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</si>
  <si>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</si>
  <si>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</si>
  <si>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</si>
  <si>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</si>
  <si>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</si>
  <si>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</si>
  <si>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</si>
  <si>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</si>
  <si>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</si>
  <si>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</si>
  <si>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</si>
  <si>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</si>
  <si>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</si>
  <si>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</si>
  <si>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</si>
  <si>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</si>
  <si>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</si>
  <si>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</si>
  <si>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</si>
  <si>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</si>
  <si>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</si>
  <si>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</si>
  <si>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</si>
  <si>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</si>
  <si>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</si>
  <si>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</si>
  <si>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</si>
  <si>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</si>
  <si>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</si>
  <si>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</si>
  <si>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</si>
  <si>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</si>
  <si>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</si>
  <si>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</si>
  <si>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</si>
  <si>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</si>
  <si>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</si>
  <si>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</si>
  <si>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</si>
  <si>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</si>
  <si>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</si>
  <si>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</si>
  <si>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010</t>
  </si>
  <si>
    <t>01010</t>
  </si>
  <si>
    <t>6050</t>
  </si>
  <si>
    <t>Rolnictwo i łowiectwo</t>
  </si>
  <si>
    <t>Infrastruktura wodociągowa i sanitacyjna wsi</t>
  </si>
  <si>
    <t>Wydatki inwestycyjne</t>
  </si>
  <si>
    <t>01030</t>
  </si>
  <si>
    <t>2850</t>
  </si>
  <si>
    <t>01095</t>
  </si>
  <si>
    <t>Pozostała działalność</t>
  </si>
  <si>
    <t>4210</t>
  </si>
  <si>
    <t>Zakup materiałów i wyposażenia</t>
  </si>
  <si>
    <t>4300</t>
  </si>
  <si>
    <t>Zakup usług pozostałych</t>
  </si>
  <si>
    <t>600</t>
  </si>
  <si>
    <t>Transport i łączność</t>
  </si>
  <si>
    <t>60016</t>
  </si>
  <si>
    <t>Drogi publiczne gminne</t>
  </si>
  <si>
    <t>2650</t>
  </si>
  <si>
    <t>Dotacje przedmiotowe z budżetu dla zakładu budżetowego</t>
  </si>
  <si>
    <t>4270</t>
  </si>
  <si>
    <t>4260</t>
  </si>
  <si>
    <t>Zakup energii</t>
  </si>
  <si>
    <t>Zakup usług remontowych</t>
  </si>
  <si>
    <t>3030</t>
  </si>
  <si>
    <t>Różne wydatki na rzecz osób fizycznych</t>
  </si>
  <si>
    <t>4430</t>
  </si>
  <si>
    <t>Różne opłaty i składki</t>
  </si>
  <si>
    <t>700</t>
  </si>
  <si>
    <t>Gospodarka mieszkaniowa</t>
  </si>
  <si>
    <t>70005</t>
  </si>
  <si>
    <t>Gospodarka gruntami i nieruchomościami</t>
  </si>
  <si>
    <t>4110</t>
  </si>
  <si>
    <t>Składki na ubezpieczenia społeczne</t>
  </si>
  <si>
    <t>4120</t>
  </si>
  <si>
    <t>Składki na Fundusz Pracy</t>
  </si>
  <si>
    <t>750</t>
  </si>
  <si>
    <t>Administracja publiczna</t>
  </si>
  <si>
    <t>75011</t>
  </si>
  <si>
    <t>4010</t>
  </si>
  <si>
    <t>Wynagrodzenia osobowe pracowników</t>
  </si>
  <si>
    <t>4040</t>
  </si>
  <si>
    <t>Dodatkowe wynagrodzenie roczne</t>
  </si>
  <si>
    <t>4410</t>
  </si>
  <si>
    <t>Podróże służbowe krajowe</t>
  </si>
  <si>
    <t>4440</t>
  </si>
  <si>
    <t>Odpisy na zakładowy fundusz świadczeń socjalnych</t>
  </si>
  <si>
    <t>75022</t>
  </si>
  <si>
    <t>Rady gmin</t>
  </si>
  <si>
    <t>75023</t>
  </si>
  <si>
    <t>Urzędy gmin</t>
  </si>
  <si>
    <t>2310</t>
  </si>
  <si>
    <t>3020</t>
  </si>
  <si>
    <t>Nagrody i wydatki osobowe nie zaliczane do wynagrodzeń</t>
  </si>
  <si>
    <t>751</t>
  </si>
  <si>
    <t>75101</t>
  </si>
  <si>
    <t>754</t>
  </si>
  <si>
    <t>Bezpieczeństwo publiczne i ochrona przeciwpożarowa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</si>
  <si>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</si>
  <si>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</si>
  <si>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</si>
  <si>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</si>
  <si>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</si>
  <si>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 j.s.t.</t>
  </si>
  <si>
    <t>8070</t>
  </si>
  <si>
    <t>758</t>
  </si>
  <si>
    <t>Różne rozliczenia</t>
  </si>
  <si>
    <t>75818</t>
  </si>
  <si>
    <t>Rezerwy ogólne i celowe</t>
  </si>
  <si>
    <t>4810</t>
  </si>
  <si>
    <t>Rezerwy</t>
  </si>
  <si>
    <t>801</t>
  </si>
  <si>
    <t>Oświata i wychowanie</t>
  </si>
  <si>
    <t>80101</t>
  </si>
  <si>
    <t>Szkoły podstawowe</t>
  </si>
  <si>
    <t>80104</t>
  </si>
  <si>
    <t>Gimnazja</t>
  </si>
  <si>
    <t>Dowożenie uczniów do szkół</t>
  </si>
  <si>
    <t>Ochrona zdrowia</t>
  </si>
  <si>
    <t>Przeciwdziałanie alkoholizmowi</t>
  </si>
  <si>
    <t>Świadczenia społeczne</t>
  </si>
  <si>
    <t>Składki na ubezpieczenia zdrowotne</t>
  </si>
  <si>
    <t>Ośrodki pomocy społecznej</t>
  </si>
  <si>
    <t>Dodatki mieszkaniowe</t>
  </si>
  <si>
    <t>Usługi opiekuńcze i specjalistyczne usługi opiekuńcze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</si>
  <si>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</si>
  <si>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</si>
  <si>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</si>
  <si>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</si>
  <si>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</si>
  <si>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</si>
  <si>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90003</t>
  </si>
  <si>
    <t>Oczyszczanie miast i wsi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</si>
  <si>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</si>
  <si>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</si>
  <si>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</si>
  <si>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</si>
  <si>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</si>
  <si>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</si>
  <si>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926</t>
  </si>
  <si>
    <t>Kultura fizyczna i sport</t>
  </si>
  <si>
    <t>92605</t>
  </si>
  <si>
    <t>Zadania w zakresie kultury fizycznej i sportu</t>
  </si>
  <si>
    <t>Izby rolnicze</t>
  </si>
  <si>
    <t>Urzędy wojewódzkie</t>
  </si>
  <si>
    <t>80146</t>
  </si>
  <si>
    <t>Dokształcanie i doskonalenie nauczycieli</t>
  </si>
  <si>
    <t>90095</t>
  </si>
  <si>
    <t>756</t>
  </si>
  <si>
    <t>75647</t>
  </si>
  <si>
    <t>852</t>
  </si>
  <si>
    <t>Pomoc społeczna</t>
  </si>
  <si>
    <t>Dotacje przedmiotowe z budżetu dla instytucji kultury</t>
  </si>
  <si>
    <t>85219</t>
  </si>
  <si>
    <t>85295</t>
  </si>
  <si>
    <t>85228</t>
  </si>
  <si>
    <t>85214</t>
  </si>
  <si>
    <t>85213</t>
  </si>
  <si>
    <t>Zespoły obsługi ekonomiczno-administracyjnej szkół</t>
  </si>
  <si>
    <t>70004</t>
  </si>
  <si>
    <t>Różne jednostko obsługujące gospodarkę mieszkaniową</t>
  </si>
  <si>
    <t>Dotacje przedmiotowe</t>
  </si>
  <si>
    <t>Zakup pozostałych usług</t>
  </si>
  <si>
    <t>zakup energii</t>
  </si>
  <si>
    <t>4580</t>
  </si>
  <si>
    <t>Pozostałe odsetki</t>
  </si>
  <si>
    <t>Zaup materiałów</t>
  </si>
  <si>
    <t>2540</t>
  </si>
  <si>
    <t>Dotacja do przedszkoli niepublicznych</t>
  </si>
  <si>
    <t>80195</t>
  </si>
  <si>
    <t>Odpis na ZFŚS</t>
  </si>
  <si>
    <t>Wydatki osobowe</t>
  </si>
  <si>
    <t>Różne opłaty i skłądki</t>
  </si>
  <si>
    <t>Gospodarka ściekowa</t>
  </si>
  <si>
    <t>Domy i ośrodki kultury</t>
  </si>
  <si>
    <t>Dotacje dla instytucji kultury</t>
  </si>
  <si>
    <t>Zakup materiałów</t>
  </si>
  <si>
    <t>4240</t>
  </si>
  <si>
    <t>zakup pomocy i książek</t>
  </si>
  <si>
    <t>Podatek od nieruchomości</t>
  </si>
  <si>
    <t>Zakup pomocy i książek</t>
  </si>
  <si>
    <t>Podróźe krajowe słuźbowe</t>
  </si>
  <si>
    <t>85212</t>
  </si>
  <si>
    <t>Swiadczenia społeczne</t>
  </si>
  <si>
    <t>Składki na fundusz pracy</t>
  </si>
  <si>
    <t>4140</t>
  </si>
  <si>
    <t>Wpłaty na Państwowy Fundusz Osób Nipełnosprawnych</t>
  </si>
  <si>
    <t>Składki ZUS</t>
  </si>
  <si>
    <t>Składki FP</t>
  </si>
  <si>
    <t>Wynagrodzenia bezosobowe</t>
  </si>
  <si>
    <t>75414</t>
  </si>
  <si>
    <t>Obrona cywilna</t>
  </si>
  <si>
    <t>4170</t>
  </si>
  <si>
    <t>4350</t>
  </si>
  <si>
    <t xml:space="preserve">Wynagrodzenia bezosobowe </t>
  </si>
  <si>
    <t>Opłaty za usługi internetowe</t>
  </si>
  <si>
    <t>Domy pomocy społecznej</t>
  </si>
  <si>
    <t>2480</t>
  </si>
  <si>
    <t>2830</t>
  </si>
  <si>
    <t>4100</t>
  </si>
  <si>
    <t>Wynagrodzenia agencyjno-prowizyjne</t>
  </si>
  <si>
    <t>85415</t>
  </si>
  <si>
    <t>Pomoc materialna dla uczniów</t>
  </si>
  <si>
    <t>3240</t>
  </si>
  <si>
    <t>Stypendia dla uczniów</t>
  </si>
  <si>
    <t>3260</t>
  </si>
  <si>
    <t xml:space="preserve">inne formy pomocy dla uczniów </t>
  </si>
  <si>
    <t>90004</t>
  </si>
  <si>
    <t xml:space="preserve">Utrzymanie zieleni w miastach i gminach </t>
  </si>
  <si>
    <t>Obiekty sportowe</t>
  </si>
  <si>
    <t>4280</t>
  </si>
  <si>
    <t>Zakup usług zdrowotnych</t>
  </si>
  <si>
    <t>Inne formy pomocy dla uczniów</t>
  </si>
  <si>
    <t>Zakupy inwestycyjne</t>
  </si>
  <si>
    <t>Wpłaty gmin na rzecz izb rolniczych w wysokości 2% uzyskanych wpływów z podatku rolnego</t>
  </si>
  <si>
    <t>4480</t>
  </si>
  <si>
    <t>80110</t>
  </si>
  <si>
    <t>6060</t>
  </si>
  <si>
    <t>80113</t>
  </si>
  <si>
    <t>80114</t>
  </si>
  <si>
    <t>851</t>
  </si>
  <si>
    <t>85154</t>
  </si>
  <si>
    <t>85202</t>
  </si>
  <si>
    <t>3110</t>
  </si>
  <si>
    <t>4130</t>
  </si>
  <si>
    <t>85215</t>
  </si>
  <si>
    <t>90001</t>
  </si>
  <si>
    <t>92109</t>
  </si>
  <si>
    <t>92601</t>
  </si>
  <si>
    <t>Urzędy naczelnych organów władzy państwowej, kontroli i ochrony prawa oraz sądownictwa</t>
  </si>
  <si>
    <t>Urzędy naczelnych organów władzy państwowej, kontroli i ochrony prawa</t>
  </si>
  <si>
    <t>Zasiłki i pomoc w naturze oraz składki na ubezpieczenia społeczne</t>
  </si>
  <si>
    <t>Składki na ubezpieczenia zdrowotne opłacene za osoby pobierające niektóre świadczenia z pomocy społecznej</t>
  </si>
  <si>
    <t xml:space="preserve">Świadczenia rodzinne oraz składki na ubezpieczenia emerytalno -rentowe z ubezpiecz.społecznego </t>
  </si>
  <si>
    <t>Odsetki i dyskonto od krajowych skarbowych papierów wartościowych oraz od krajowych pożyczek i kredytów</t>
  </si>
  <si>
    <t>Dochody od osób prawnych, od osób fizycznych i od innych jednostek nieposiadających osobowości prawnej</t>
  </si>
  <si>
    <t>Pobór podatków, opłat i niepodatkowanych należności budżetowych</t>
  </si>
  <si>
    <t>Infrastruktura wodociągowa</t>
  </si>
  <si>
    <t>Wpływy z różnych dochodów</t>
  </si>
  <si>
    <t>020</t>
  </si>
  <si>
    <t>Leśnictwo</t>
  </si>
  <si>
    <t>02095</t>
  </si>
  <si>
    <t>Wpływ z wieczystego użytkowania</t>
  </si>
  <si>
    <t>Dochody z najmu i dzierżawy</t>
  </si>
  <si>
    <t>Wpływy ze sprzedaży mienia</t>
  </si>
  <si>
    <t>Dotacje celowe otrzymane z budżetu państwa na realizację zadań bieżących z zakresu administracji rządowej</t>
  </si>
  <si>
    <t>Dochody j.s.t. związane z realizacją zadań z zakresu administracji rządowej</t>
  </si>
  <si>
    <t>Wpływy z usług</t>
  </si>
  <si>
    <t>Urzędy Naczelnych Organów Władzy</t>
  </si>
  <si>
    <t>Dochody od osób prawnych, fizycznych i od innych jednostek nie posiadających osobowości prawnej</t>
  </si>
  <si>
    <t>75601</t>
  </si>
  <si>
    <t>Wpływy z podatku dochodowego od osób fizycznych</t>
  </si>
  <si>
    <t>75615</t>
  </si>
  <si>
    <t>Wpływy z podatków: rolnego, leśnego, czyn. cywilno-prawnych; oraz podatków i opłat lokal. od osób prawnych i innych jednostek organizacyjnych</t>
  </si>
  <si>
    <t>Podatek rolny</t>
  </si>
  <si>
    <t>Podatek leśny</t>
  </si>
  <si>
    <t>Podatek od środków transportowych</t>
  </si>
  <si>
    <t>Podatek od czynności cywilno-prawnych</t>
  </si>
  <si>
    <t>75616</t>
  </si>
  <si>
    <t>Wpływy z podatków rolnego, leśnego, od czyn.cywilno-prawnych oraz podatków i opłat lokal.od osób fiz.</t>
  </si>
  <si>
    <t>Podatek od spadków i darowizn</t>
  </si>
  <si>
    <t>Wpływy z opłaty miejscowej</t>
  </si>
  <si>
    <t>Wpływy z opłaty administracyjnej</t>
  </si>
  <si>
    <t>75617</t>
  </si>
  <si>
    <t>Wpływy z innych podatków od innych jednostek</t>
  </si>
  <si>
    <t>75618</t>
  </si>
  <si>
    <t>Wpływy z opłaty skarbowej</t>
  </si>
  <si>
    <t>75621</t>
  </si>
  <si>
    <t>Udział Gmin w podatkach</t>
  </si>
  <si>
    <t>Podatek dochodowy od osób fizycznych</t>
  </si>
  <si>
    <t>Podatek dochodowy od osób prawnych</t>
  </si>
  <si>
    <t>75801</t>
  </si>
  <si>
    <t>Część oświatowa subwencji ogólnej</t>
  </si>
  <si>
    <t>Subwencja</t>
  </si>
  <si>
    <t>75807</t>
  </si>
  <si>
    <t>Część wyrównawcza subwencji ogólnej dla gmin</t>
  </si>
  <si>
    <t>75831</t>
  </si>
  <si>
    <t>Część równoważąca subwencji ogólnej</t>
  </si>
  <si>
    <t>Szkoły Podstawowe</t>
  </si>
  <si>
    <t>Wpływy z najmu i dzierżawy</t>
  </si>
  <si>
    <t>Wpływy od zezwoleń na sprzedaż alkoholu</t>
  </si>
  <si>
    <t>Świadczenia rodzinne oraz składki na ubezpieczenia emerytalne i rentowe z ubezpieczenia społecznego</t>
  </si>
  <si>
    <t>Składki na ubezp.zdrowotne Opł.za osoby pobierające niektóre świadczenia społeczne</t>
  </si>
  <si>
    <t>Dotacje celowe otrzymane z budżetu państwa na realizację własnych zadań bieżących</t>
  </si>
  <si>
    <t>Wpływy z usług opiekuńczych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</si>
  <si>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</si>
  <si>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</si>
  <si>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</si>
  <si>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</si>
  <si>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4700</t>
  </si>
  <si>
    <t>Szkolenia pracowników niebędących członkami korpusu służby cywilnej</t>
  </si>
  <si>
    <t>4740</t>
  </si>
  <si>
    <t>4750</t>
  </si>
  <si>
    <t>Zakup materiałów papierniczych do sprzętu drukarskiego i urządzeń kserograficznych</t>
  </si>
  <si>
    <t>Zakup akcesoriów komputerowych, w tym programów i licencji</t>
  </si>
  <si>
    <t>2010</t>
  </si>
  <si>
    <t>2360</t>
  </si>
  <si>
    <t>2030</t>
  </si>
  <si>
    <t>0750</t>
  </si>
  <si>
    <t>0830</t>
  </si>
  <si>
    <t>0920</t>
  </si>
  <si>
    <t>0970</t>
  </si>
  <si>
    <t>Podatek od działalności gospodarczej osób fizycznych , opłacany w formie karty podatkowej</t>
  </si>
  <si>
    <t>0350</t>
  </si>
  <si>
    <t>0310</t>
  </si>
  <si>
    <t>0320</t>
  </si>
  <si>
    <t>0330</t>
  </si>
  <si>
    <t>0340</t>
  </si>
  <si>
    <t>0500</t>
  </si>
  <si>
    <t>0910</t>
  </si>
  <si>
    <t>Odsetki od nieterminowych wpłat z tytułu podatków i opłat</t>
  </si>
  <si>
    <t>0360</t>
  </si>
  <si>
    <t>0440</t>
  </si>
  <si>
    <t>0450</t>
  </si>
  <si>
    <t>0010</t>
  </si>
  <si>
    <t>0020</t>
  </si>
  <si>
    <t>2920</t>
  </si>
  <si>
    <t>0480</t>
  </si>
  <si>
    <t>Zakup usług dostępu do sieci Internet</t>
  </si>
  <si>
    <t>pozostałe odsetki</t>
  </si>
  <si>
    <t>Wydatki na zakupy inwestycyjne j.s.t.</t>
  </si>
  <si>
    <t>Zakup usług pozoztałych</t>
  </si>
  <si>
    <t>Wdatki na zakupy inwestycyjne j.s.t.</t>
  </si>
  <si>
    <t>Zakup usług dodstępu do sieci Internet</t>
  </si>
  <si>
    <t>0470</t>
  </si>
  <si>
    <t>0870</t>
  </si>
  <si>
    <t>75109</t>
  </si>
  <si>
    <t>Wybory do Rad Gmin, Rad Powiatów i sejmików województw, wybory wójtów, burmistrzów i prezydentów miast oraz referenda gminne, powiatowe i wojewódzkie</t>
  </si>
  <si>
    <t>Dotacje celowe otrzymane z budżetu państwa nazadania bieżące realizowane przez gminę na podstawie porozumień z organami administracji państwowej</t>
  </si>
  <si>
    <t>752</t>
  </si>
  <si>
    <t>Obrona narodowa</t>
  </si>
  <si>
    <t>75212</t>
  </si>
  <si>
    <t>Pozostałe wydatki obronne</t>
  </si>
  <si>
    <t>2020</t>
  </si>
  <si>
    <t>Realizowane przez gminę na podstawie porozumień z organami administracji państwowej</t>
  </si>
  <si>
    <t>Bezpieczeństwo publiczne i ochrona ppoż.</t>
  </si>
  <si>
    <t>Dotacje celowe otrzymane z budżetu państwa</t>
  </si>
  <si>
    <t>0410</t>
  </si>
  <si>
    <t>Dotacje celowe otrzymane z budżetu państwa na realizację</t>
  </si>
  <si>
    <t>Gimnazjum</t>
  </si>
  <si>
    <t>6260</t>
  </si>
  <si>
    <t>Dotacje otrzymane z funduszy celowych na finansowanie lub dofinansowanie kosztów realizacji inwestycji jednostek sektora finansów publicznych</t>
  </si>
  <si>
    <t>Utrzymanie zieleni w miastach</t>
  </si>
  <si>
    <t>6299</t>
  </si>
  <si>
    <t>Środki na dofinansowanie własnych inwestycji gmin, pozyskane z innych źródeł</t>
  </si>
  <si>
    <t xml:space="preserve">Ogółem dochody                  </t>
  </si>
  <si>
    <t>Wynagrodzenie bezosobowe</t>
  </si>
  <si>
    <t>Wydatki na zakupy inwestycyjne</t>
  </si>
  <si>
    <t>6630</t>
  </si>
  <si>
    <t>Dotacje celowe przekazane do samorządu województwa na inwestycje i zakupy inwestycyjne realizowane na podstawie porozumień (umów)między j.s.t.</t>
  </si>
  <si>
    <t>Prognozowana sytuacja finansowa gminy w latach spłaty długu</t>
  </si>
  <si>
    <t>L.p.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</si>
  <si>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</si>
  <si>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</si>
  <si>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</si>
  <si>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</si>
  <si>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</si>
  <si>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</si>
  <si>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</si>
  <si>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</si>
  <si>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</si>
  <si>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</si>
  <si>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</si>
  <si>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</si>
  <si>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</si>
  <si>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</si>
  <si>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</si>
  <si>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</si>
  <si>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</si>
  <si>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</si>
  <si>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</si>
  <si>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</si>
  <si>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Wykup papierów wartościowych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</si>
  <si>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</si>
  <si>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</si>
  <si>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</si>
  <si>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</si>
  <si>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</si>
  <si>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</si>
  <si>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</si>
  <si>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</si>
  <si>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</si>
  <si>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</si>
  <si>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</si>
  <si>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</si>
  <si>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Wodociąg Kozłowo - kolonia (2 lata)</t>
  </si>
  <si>
    <t>Wodociąg Surmówka Szelągówka (2 lata)</t>
  </si>
  <si>
    <t>Wodociąg Borowski Las (2 lata)</t>
  </si>
  <si>
    <t>Kanalizacja Rozogi Kozłowo (2 lata)</t>
  </si>
  <si>
    <t>Kanalizacja Borowo, Borowski Las, Pustniki (3 lata)</t>
  </si>
  <si>
    <t>Kanalizacja sanitarna Kozarek-Nibork, Miluki, Maradki, Choszczewo, Janiszewo (3 lata)</t>
  </si>
  <si>
    <t>Wodociąg Karczewiec</t>
  </si>
  <si>
    <t>Zakup komputera</t>
  </si>
  <si>
    <t>Dokumentacja gospodarki ściekowej Rybno</t>
  </si>
  <si>
    <t>Oczyszczalnia ścieków Rybno</t>
  </si>
  <si>
    <t>Świetlica w Rozogach</t>
  </si>
  <si>
    <t>Zakup pieca CO</t>
  </si>
  <si>
    <t>Przedszkole w Sorkwitach</t>
  </si>
  <si>
    <t>Przedszkole w w Warpunach</t>
  </si>
  <si>
    <t>Przedszkole w Rozogach</t>
  </si>
  <si>
    <t>Zakład Gospodarki Komunalnej i Mieszkaniowej w Warpunach</t>
  </si>
  <si>
    <t>Źródła sfinansowania deficytu lub rozdysponowanie nadwyżki budżetowej</t>
  </si>
  <si>
    <t>w 2007 r. - przychody i rozchody budżetu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</si>
  <si>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</si>
  <si>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</si>
  <si>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</si>
  <si>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</si>
  <si>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</si>
  <si>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</si>
  <si>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</si>
  <si>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</si>
  <si>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 xml:space="preserve">§ 941 do 944 </t>
  </si>
  <si>
    <t>Obligacje skarbowe</t>
  </si>
  <si>
    <t>§ 911</t>
  </si>
  <si>
    <t>Inne papiery wartościowe</t>
  </si>
  <si>
    <t>§  931</t>
  </si>
  <si>
    <t>9.</t>
  </si>
  <si>
    <t>Rozchody ogółem :</t>
  </si>
  <si>
    <t>Spłaty pożyczek otrzymanych na finan-sowanie zadań realizowanych z udziałem środków pochodzących z budżetu UE</t>
  </si>
  <si>
    <t>Wykup obligacji</t>
  </si>
  <si>
    <t>§ 971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</si>
  <si>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</si>
  <si>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</si>
  <si>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Dotacje celowe przekazane gminie na zadania bieżące realizowane na podstawie porozumień (umów) między j.s.t.</t>
  </si>
  <si>
    <t>Zakup zestawu komputerowego</t>
  </si>
  <si>
    <t>Zakup pojemników do segregacji odpadów</t>
  </si>
  <si>
    <t>Gminny Ośrdek Kultury w Sorkwitach</t>
  </si>
  <si>
    <t xml:space="preserve">Biblioteki </t>
  </si>
  <si>
    <t>1.Szkoła Podstawowa w Sorkwitach</t>
  </si>
  <si>
    <t>2.Zespół Szkół w Zyndakach</t>
  </si>
  <si>
    <t>3.Szkoła Podstawowa w Kozłowie</t>
  </si>
  <si>
    <t>4.Szkoła Podstawowa w Choszczewie</t>
  </si>
  <si>
    <t>1.Zakład Gospodarki Komunalnej i Mieszkaniowej</t>
  </si>
  <si>
    <t>§ 069 -Wpływy z różnych opłat</t>
  </si>
  <si>
    <t>§ 4210 -Zakup materiałów i wyposażenia</t>
  </si>
  <si>
    <t xml:space="preserve">§ 4300 -Zakup usług pozostałych </t>
  </si>
  <si>
    <t>Organizacja imprez sportowych :rozgrywki piłki nożnej ,zakup sprzętu ( piłki, buty ,siatki na boiska , stroje, zakup nagród i dyplomów),ubezpieczenie zawodników, opłaty transportu , utrzymanie boisk sportowych (koszenie trawy,nawadnianie)</t>
  </si>
  <si>
    <t>Wydatki  na zakupy inwestycyjne j.s.t.</t>
  </si>
  <si>
    <t xml:space="preserve">Produkcja wody 60 000m3 x 0,20zł </t>
  </si>
  <si>
    <t>Oczyszczanie ścieków 60 000m3 x 0,10 zł</t>
  </si>
  <si>
    <t>Wywóz nieczystości stałych                    SM-110 2152 szt x 5 zł =10 760 ,                                       KP-7 -        110szt x 84 zł=9 240</t>
  </si>
  <si>
    <t>2700</t>
  </si>
  <si>
    <t>środki na dofinansowanie zadań własnych pozyskane z innych żródeł</t>
  </si>
  <si>
    <t>092</t>
  </si>
  <si>
    <t>091</t>
  </si>
  <si>
    <t>Dochody j.s.t.związane z realizacją z zakresu administracji rządowej oraz innych zadań zleconych gminie ustawami</t>
  </si>
  <si>
    <t>85278</t>
  </si>
  <si>
    <t>Usuwanie klęsk żywiołowych</t>
  </si>
  <si>
    <t>Kultyra i ochrona dziedzictwa narodowego</t>
  </si>
  <si>
    <t>2320</t>
  </si>
  <si>
    <t>Dotacje celowe otrzymane z powiatu na zadania bieżące realizowane na podstawie porozumień między j.s.t.</t>
  </si>
  <si>
    <t>Zakup usług przez j.s.t.od innych j.s.t.</t>
  </si>
  <si>
    <t>6210</t>
  </si>
  <si>
    <t>Zakup materiałów papierniczych do sprzętu drukarskiegi i kserokopiarek</t>
  </si>
  <si>
    <t>Zwalczanie narkomanii</t>
  </si>
  <si>
    <t>2910</t>
  </si>
  <si>
    <t>Zwrot dotacji wykorzystanych niezgodnie z przeznaczeniem lub pobranych w nadmiernej wysokości</t>
  </si>
  <si>
    <t>Utrzymanie zimowe dróg 492 h x 65 zł</t>
  </si>
  <si>
    <t xml:space="preserve">Remonty dróg 449km x 285,99zł </t>
  </si>
  <si>
    <t xml:space="preserve">Wodociąg Gizewo </t>
  </si>
  <si>
    <t>Parking w Warpunach</t>
  </si>
  <si>
    <t>Przystanek Karczewiec</t>
  </si>
  <si>
    <t xml:space="preserve"> wykonanie w 2006 r.</t>
  </si>
  <si>
    <t>Zakup gruntu pod Przepompownią w Rybnie</t>
  </si>
  <si>
    <t>Modernizacja Budynku Urzędu Gminy w Sorkwitach(2lata)</t>
  </si>
  <si>
    <t>Chodnik Rybno</t>
  </si>
  <si>
    <t>Urządzenie tarenów  zieleni w Sorkwitach</t>
  </si>
  <si>
    <t>Dochody majątkowe :</t>
  </si>
  <si>
    <t>Dochody bieżące     :</t>
  </si>
  <si>
    <t>85156</t>
  </si>
  <si>
    <t xml:space="preserve">Składki na ubezpieczenie zdrowotne oraz świadczenia dla osób nieobjętych obowiązkiem ubezpieczenia zdrowotnego </t>
  </si>
  <si>
    <t>Chodnik Choszczewo</t>
  </si>
  <si>
    <t xml:space="preserve">Zakup koparki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</si>
</sst>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32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name val="Arial CE"/>
      <family val="2"/>
    </font>
    <font>
      <b/>
      <sz val="6"/>
      <name val="Arial CE"/>
      <family val="0"/>
    </font>
    <font>
      <b/>
      <sz val="9"/>
      <name val="Arial CE"/>
      <family val="2"/>
    </font>
    <font>
      <b/>
      <i/>
      <u val="single"/>
      <sz val="10"/>
      <name val="Arial CE"/>
      <family val="0"/>
    </font>
    <font>
      <vertAlign val="superscript"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 indent="1"/>
    </xf>
    <xf numFmtId="0" fontId="18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2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16" fillId="0" borderId="3" xfId="0" applyNumberFormat="1" applyFont="1" applyBorder="1" applyAlignment="1">
      <alignment vertical="top" wrapText="1"/>
    </xf>
    <xf numFmtId="49" fontId="16" fillId="0" borderId="4" xfId="0" applyNumberFormat="1" applyFont="1" applyBorder="1" applyAlignment="1">
      <alignment vertical="top" wrapText="1"/>
    </xf>
    <xf numFmtId="49" fontId="16" fillId="0" borderId="11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49" fontId="16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49" fontId="16" fillId="0" borderId="5" xfId="0" applyNumberFormat="1" applyFont="1" applyBorder="1" applyAlignment="1">
      <alignment vertical="top" wrapText="1"/>
    </xf>
    <xf numFmtId="49" fontId="16" fillId="0" borderId="8" xfId="0" applyNumberFormat="1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49" fontId="16" fillId="0" borderId="13" xfId="0" applyNumberFormat="1" applyFont="1" applyBorder="1" applyAlignment="1">
      <alignment vertical="top" wrapText="1"/>
    </xf>
    <xf numFmtId="49" fontId="16" fillId="0" borderId="14" xfId="0" applyNumberFormat="1" applyFont="1" applyBorder="1" applyAlignment="1">
      <alignment vertical="top" wrapText="1"/>
    </xf>
    <xf numFmtId="0" fontId="0" fillId="0" borderId="12" xfId="0" applyFont="1" applyFill="1" applyBorder="1" applyAlignment="1">
      <alignment/>
    </xf>
    <xf numFmtId="49" fontId="16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49" fontId="16" fillId="0" borderId="15" xfId="0" applyNumberFormat="1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49" fontId="16" fillId="0" borderId="16" xfId="0" applyNumberFormat="1" applyFont="1" applyBorder="1" applyAlignment="1">
      <alignment vertical="top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9" fontId="16" fillId="0" borderId="17" xfId="0" applyNumberFormat="1" applyFont="1" applyBorder="1" applyAlignment="1">
      <alignment vertical="top" wrapText="1"/>
    </xf>
    <xf numFmtId="49" fontId="0" fillId="0" borderId="3" xfId="0" applyNumberFormat="1" applyFont="1" applyFill="1" applyBorder="1" applyAlignment="1">
      <alignment wrapText="1"/>
    </xf>
    <xf numFmtId="49" fontId="26" fillId="0" borderId="5" xfId="0" applyNumberFormat="1" applyFont="1" applyBorder="1" applyAlignment="1">
      <alignment vertical="top" wrapText="1"/>
    </xf>
    <xf numFmtId="49" fontId="26" fillId="0" borderId="13" xfId="0" applyNumberFormat="1" applyFont="1" applyBorder="1" applyAlignment="1">
      <alignment vertical="top" wrapText="1"/>
    </xf>
    <xf numFmtId="49" fontId="27" fillId="0" borderId="5" xfId="0" applyNumberFormat="1" applyFont="1" applyFill="1" applyBorder="1" applyAlignment="1">
      <alignment wrapText="1"/>
    </xf>
    <xf numFmtId="4" fontId="27" fillId="0" borderId="18" xfId="0" applyNumberFormat="1" applyFont="1" applyBorder="1" applyAlignment="1">
      <alignment horizontal="right" vertical="center"/>
    </xf>
    <xf numFmtId="4" fontId="27" fillId="0" borderId="5" xfId="0" applyNumberFormat="1" applyFont="1" applyBorder="1" applyAlignment="1">
      <alignment horizontal="right" vertical="center"/>
    </xf>
    <xf numFmtId="49" fontId="26" fillId="0" borderId="10" xfId="0" applyNumberFormat="1" applyFont="1" applyBorder="1" applyAlignment="1">
      <alignment vertical="top" wrapText="1"/>
    </xf>
    <xf numFmtId="4" fontId="27" fillId="0" borderId="10" xfId="0" applyNumberFormat="1" applyFont="1" applyBorder="1" applyAlignment="1">
      <alignment horizontal="right" vertical="center"/>
    </xf>
    <xf numFmtId="49" fontId="26" fillId="0" borderId="5" xfId="0" applyNumberFormat="1" applyFont="1" applyFill="1" applyBorder="1" applyAlignment="1">
      <alignment vertical="top" wrapText="1"/>
    </xf>
    <xf numFmtId="49" fontId="26" fillId="0" borderId="19" xfId="0" applyNumberFormat="1" applyFont="1" applyFill="1" applyBorder="1" applyAlignment="1">
      <alignment vertical="top" wrapText="1"/>
    </xf>
    <xf numFmtId="49" fontId="26" fillId="0" borderId="13" xfId="0" applyNumberFormat="1" applyFont="1" applyFill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4" fontId="27" fillId="0" borderId="20" xfId="0" applyNumberFormat="1" applyFont="1" applyBorder="1" applyAlignment="1">
      <alignment horizontal="right" vertical="center"/>
    </xf>
    <xf numFmtId="49" fontId="26" fillId="0" borderId="18" xfId="0" applyNumberFormat="1" applyFont="1" applyBorder="1" applyAlignment="1">
      <alignment vertical="top" wrapText="1"/>
    </xf>
    <xf numFmtId="49" fontId="26" fillId="0" borderId="20" xfId="0" applyNumberFormat="1" applyFont="1" applyBorder="1" applyAlignment="1">
      <alignment vertical="top" wrapText="1"/>
    </xf>
    <xf numFmtId="0" fontId="28" fillId="0" borderId="9" xfId="0" applyFont="1" applyBorder="1" applyAlignment="1">
      <alignment horizontal="center" vertical="center"/>
    </xf>
    <xf numFmtId="49" fontId="18" fillId="2" borderId="21" xfId="0" applyNumberFormat="1" applyFont="1" applyFill="1" applyBorder="1" applyAlignment="1">
      <alignment vertical="top" wrapText="1"/>
    </xf>
    <xf numFmtId="49" fontId="18" fillId="2" borderId="22" xfId="0" applyNumberFormat="1" applyFont="1" applyFill="1" applyBorder="1" applyAlignment="1">
      <alignment vertical="top" wrapText="1"/>
    </xf>
    <xf numFmtId="49" fontId="5" fillId="2" borderId="21" xfId="0" applyNumberFormat="1" applyFont="1" applyFill="1" applyBorder="1" applyAlignment="1">
      <alignment wrapText="1"/>
    </xf>
    <xf numFmtId="4" fontId="5" fillId="2" borderId="21" xfId="0" applyNumberFormat="1" applyFont="1" applyFill="1" applyBorder="1" applyAlignment="1">
      <alignment horizontal="right" vertical="center"/>
    </xf>
    <xf numFmtId="49" fontId="5" fillId="2" borderId="22" xfId="0" applyNumberFormat="1" applyFont="1" applyFill="1" applyBorder="1" applyAlignment="1">
      <alignment wrapText="1"/>
    </xf>
    <xf numFmtId="0" fontId="18" fillId="2" borderId="21" xfId="0" applyFont="1" applyFill="1" applyBorder="1" applyAlignment="1">
      <alignment vertical="top" wrapText="1"/>
    </xf>
    <xf numFmtId="49" fontId="0" fillId="0" borderId="5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28" fillId="0" borderId="23" xfId="0" applyFont="1" applyBorder="1" applyAlignment="1">
      <alignment horizontal="center" vertical="center"/>
    </xf>
    <xf numFmtId="49" fontId="18" fillId="2" borderId="24" xfId="0" applyNumberFormat="1" applyFont="1" applyFill="1" applyBorder="1" applyAlignment="1">
      <alignment vertical="top" wrapText="1"/>
    </xf>
    <xf numFmtId="49" fontId="16" fillId="0" borderId="25" xfId="0" applyNumberFormat="1" applyFont="1" applyBorder="1" applyAlignment="1">
      <alignment vertical="top" wrapText="1"/>
    </xf>
    <xf numFmtId="49" fontId="16" fillId="0" borderId="26" xfId="0" applyNumberFormat="1" applyFont="1" applyBorder="1" applyAlignment="1">
      <alignment vertical="top" wrapText="1"/>
    </xf>
    <xf numFmtId="49" fontId="16" fillId="0" borderId="27" xfId="0" applyNumberFormat="1" applyFont="1" applyBorder="1" applyAlignment="1">
      <alignment vertical="top" wrapText="1"/>
    </xf>
    <xf numFmtId="49" fontId="18" fillId="2" borderId="24" xfId="0" applyNumberFormat="1" applyFont="1" applyFill="1" applyBorder="1" applyAlignment="1">
      <alignment vertical="top" wrapText="1"/>
    </xf>
    <xf numFmtId="4" fontId="5" fillId="0" borderId="18" xfId="0" applyNumberFormat="1" applyFont="1" applyFill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49" fontId="16" fillId="0" borderId="28" xfId="0" applyNumberFormat="1" applyFont="1" applyBorder="1" applyAlignment="1">
      <alignment vertical="top" wrapText="1"/>
    </xf>
    <xf numFmtId="4" fontId="0" fillId="0" borderId="8" xfId="0" applyNumberFormat="1" applyFont="1" applyBorder="1" applyAlignment="1">
      <alignment horizontal="right" vertical="center"/>
    </xf>
    <xf numFmtId="49" fontId="26" fillId="0" borderId="3" xfId="0" applyNumberFormat="1" applyFont="1" applyBorder="1" applyAlignment="1">
      <alignment vertical="top" wrapText="1"/>
    </xf>
    <xf numFmtId="49" fontId="16" fillId="0" borderId="29" xfId="0" applyNumberFormat="1" applyFont="1" applyBorder="1" applyAlignment="1">
      <alignment vertical="top" wrapText="1"/>
    </xf>
    <xf numFmtId="49" fontId="16" fillId="0" borderId="29" xfId="0" applyNumberFormat="1" applyFont="1" applyFill="1" applyBorder="1" applyAlignment="1">
      <alignment vertical="top" wrapText="1"/>
    </xf>
    <xf numFmtId="0" fontId="16" fillId="0" borderId="28" xfId="0" applyFont="1" applyBorder="1" applyAlignment="1">
      <alignment vertical="top" wrapText="1"/>
    </xf>
    <xf numFmtId="49" fontId="16" fillId="0" borderId="30" xfId="0" applyNumberFormat="1" applyFont="1" applyBorder="1" applyAlignment="1">
      <alignment vertical="top" wrapText="1"/>
    </xf>
    <xf numFmtId="49" fontId="16" fillId="0" borderId="31" xfId="0" applyNumberFormat="1" applyFont="1" applyBorder="1" applyAlignment="1">
      <alignment vertical="top" wrapText="1"/>
    </xf>
    <xf numFmtId="49" fontId="16" fillId="0" borderId="32" xfId="0" applyNumberFormat="1" applyFont="1" applyFill="1" applyBorder="1" applyAlignment="1">
      <alignment vertical="top" wrapText="1"/>
    </xf>
    <xf numFmtId="49" fontId="16" fillId="0" borderId="8" xfId="0" applyNumberFormat="1" applyFont="1" applyFill="1" applyBorder="1" applyAlignment="1">
      <alignment vertical="top" wrapText="1"/>
    </xf>
    <xf numFmtId="49" fontId="16" fillId="0" borderId="28" xfId="0" applyNumberFormat="1" applyFont="1" applyFill="1" applyBorder="1" applyAlignment="1">
      <alignment vertical="top" wrapText="1"/>
    </xf>
    <xf numFmtId="49" fontId="16" fillId="0" borderId="33" xfId="0" applyNumberFormat="1" applyFont="1" applyBorder="1" applyAlignment="1">
      <alignment vertical="top" wrapText="1"/>
    </xf>
    <xf numFmtId="168" fontId="10" fillId="0" borderId="0" xfId="0" applyNumberFormat="1" applyFont="1" applyAlignment="1">
      <alignment horizontal="center" vertical="center"/>
    </xf>
    <xf numFmtId="49" fontId="16" fillId="0" borderId="32" xfId="0" applyNumberFormat="1" applyFont="1" applyBorder="1" applyAlignment="1">
      <alignment vertical="top" wrapText="1"/>
    </xf>
    <xf numFmtId="4" fontId="18" fillId="0" borderId="21" xfId="0" applyNumberFormat="1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6" fillId="0" borderId="34" xfId="0" applyNumberFormat="1" applyFont="1" applyBorder="1" applyAlignment="1">
      <alignment vertical="top" wrapText="1"/>
    </xf>
    <xf numFmtId="0" fontId="16" fillId="0" borderId="34" xfId="0" applyFont="1" applyBorder="1" applyAlignment="1">
      <alignment vertical="top" wrapText="1"/>
    </xf>
    <xf numFmtId="49" fontId="16" fillId="0" borderId="1" xfId="0" applyNumberFormat="1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top"/>
    </xf>
    <xf numFmtId="0" fontId="27" fillId="0" borderId="36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5" fillId="0" borderId="37" xfId="0" applyFont="1" applyBorder="1" applyAlignment="1">
      <alignment horizontal="center" vertical="top"/>
    </xf>
    <xf numFmtId="0" fontId="0" fillId="0" borderId="37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27" fillId="0" borderId="37" xfId="0" applyFont="1" applyBorder="1" applyAlignment="1">
      <alignment vertical="center"/>
    </xf>
    <xf numFmtId="0" fontId="0" fillId="0" borderId="37" xfId="0" applyBorder="1" applyAlignment="1">
      <alignment vertical="center" wrapText="1"/>
    </xf>
    <xf numFmtId="0" fontId="27" fillId="0" borderId="37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top"/>
    </xf>
    <xf numFmtId="0" fontId="27" fillId="0" borderId="38" xfId="0" applyFont="1" applyBorder="1" applyAlignment="1">
      <alignment vertical="center" wrapText="1"/>
    </xf>
    <xf numFmtId="0" fontId="5" fillId="2" borderId="21" xfId="0" applyFont="1" applyFill="1" applyBorder="1" applyAlignment="1">
      <alignment/>
    </xf>
    <xf numFmtId="0" fontId="26" fillId="0" borderId="0" xfId="0" applyFont="1" applyAlignment="1">
      <alignment/>
    </xf>
    <xf numFmtId="49" fontId="26" fillId="0" borderId="25" xfId="0" applyNumberFormat="1" applyFont="1" applyBorder="1" applyAlignment="1">
      <alignment vertical="top" wrapText="1"/>
    </xf>
    <xf numFmtId="4" fontId="18" fillId="2" borderId="39" xfId="0" applyNumberFormat="1" applyFont="1" applyFill="1" applyBorder="1" applyAlignment="1">
      <alignment vertical="top" wrapText="1"/>
    </xf>
    <xf numFmtId="4" fontId="26" fillId="0" borderId="20" xfId="0" applyNumberFormat="1" applyFont="1" applyBorder="1" applyAlignment="1">
      <alignment vertical="top" wrapText="1"/>
    </xf>
    <xf numFmtId="4" fontId="26" fillId="0" borderId="5" xfId="0" applyNumberFormat="1" applyFont="1" applyBorder="1" applyAlignment="1">
      <alignment vertical="top" wrapText="1"/>
    </xf>
    <xf numFmtId="4" fontId="16" fillId="0" borderId="20" xfId="0" applyNumberFormat="1" applyFont="1" applyBorder="1" applyAlignment="1">
      <alignment vertical="top" wrapText="1"/>
    </xf>
    <xf numFmtId="4" fontId="16" fillId="0" borderId="5" xfId="0" applyNumberFormat="1" applyFont="1" applyBorder="1" applyAlignment="1">
      <alignment vertical="top" wrapText="1"/>
    </xf>
    <xf numFmtId="4" fontId="16" fillId="0" borderId="40" xfId="0" applyNumberFormat="1" applyFont="1" applyBorder="1" applyAlignment="1">
      <alignment vertical="top" wrapText="1"/>
    </xf>
    <xf numFmtId="4" fontId="16" fillId="0" borderId="3" xfId="0" applyNumberFormat="1" applyFont="1" applyBorder="1" applyAlignment="1">
      <alignment vertical="top" wrapText="1"/>
    </xf>
    <xf numFmtId="4" fontId="16" fillId="0" borderId="17" xfId="0" applyNumberFormat="1" applyFont="1" applyBorder="1" applyAlignment="1">
      <alignment vertical="top" wrapText="1"/>
    </xf>
    <xf numFmtId="4" fontId="16" fillId="0" borderId="12" xfId="0" applyNumberFormat="1" applyFont="1" applyBorder="1" applyAlignment="1">
      <alignment vertical="top" wrapText="1"/>
    </xf>
    <xf numFmtId="4" fontId="16" fillId="0" borderId="8" xfId="0" applyNumberFormat="1" applyFont="1" applyBorder="1" applyAlignment="1">
      <alignment vertical="top" wrapText="1"/>
    </xf>
    <xf numFmtId="4" fontId="18" fillId="2" borderId="21" xfId="0" applyNumberFormat="1" applyFont="1" applyFill="1" applyBorder="1" applyAlignment="1">
      <alignment vertical="top" wrapText="1"/>
    </xf>
    <xf numFmtId="4" fontId="16" fillId="0" borderId="4" xfId="0" applyNumberFormat="1" applyFont="1" applyBorder="1" applyAlignment="1">
      <alignment vertical="top" wrapText="1"/>
    </xf>
    <xf numFmtId="4" fontId="16" fillId="0" borderId="1" xfId="0" applyNumberFormat="1" applyFont="1" applyBorder="1" applyAlignment="1">
      <alignment vertical="top" wrapText="1"/>
    </xf>
    <xf numFmtId="4" fontId="16" fillId="0" borderId="34" xfId="0" applyNumberFormat="1" applyFont="1" applyBorder="1" applyAlignment="1">
      <alignment vertical="top" wrapText="1"/>
    </xf>
    <xf numFmtId="4" fontId="18" fillId="0" borderId="4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5" fillId="0" borderId="0" xfId="0" applyFont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8" fillId="0" borderId="36" xfId="0" applyNumberFormat="1" applyFont="1" applyBorder="1" applyAlignment="1">
      <alignment vertical="center"/>
    </xf>
    <xf numFmtId="4" fontId="8" fillId="0" borderId="37" xfId="0" applyNumberFormat="1" applyFont="1" applyBorder="1" applyAlignment="1">
      <alignment vertical="center"/>
    </xf>
    <xf numFmtId="0" fontId="3" fillId="2" borderId="42" xfId="0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49" fontId="0" fillId="0" borderId="2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wrapText="1"/>
    </xf>
    <xf numFmtId="49" fontId="0" fillId="0" borderId="4" xfId="0" applyNumberFormat="1" applyFont="1" applyBorder="1" applyAlignment="1">
      <alignment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 horizontal="right" vertical="center"/>
    </xf>
    <xf numFmtId="49" fontId="16" fillId="0" borderId="24" xfId="0" applyNumberFormat="1" applyFont="1" applyBorder="1" applyAlignment="1">
      <alignment vertical="top" wrapText="1"/>
    </xf>
    <xf numFmtId="49" fontId="26" fillId="0" borderId="21" xfId="0" applyNumberFormat="1" applyFont="1" applyBorder="1" applyAlignment="1">
      <alignment vertical="top" wrapText="1"/>
    </xf>
    <xf numFmtId="4" fontId="27" fillId="0" borderId="21" xfId="0" applyNumberFormat="1" applyFont="1" applyBorder="1" applyAlignment="1">
      <alignment horizontal="right" vertical="center"/>
    </xf>
    <xf numFmtId="0" fontId="3" fillId="2" borderId="36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3" fontId="1" fillId="0" borderId="36" xfId="0" applyNumberFormat="1" applyFont="1" applyBorder="1" applyAlignment="1">
      <alignment vertical="center"/>
    </xf>
    <xf numFmtId="3" fontId="1" fillId="0" borderId="37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3" fontId="1" fillId="2" borderId="42" xfId="0" applyNumberFormat="1" applyFont="1" applyFill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vertical="center"/>
    </xf>
    <xf numFmtId="3" fontId="1" fillId="0" borderId="46" xfId="0" applyNumberFormat="1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7" fillId="0" borderId="1" xfId="0" applyFont="1" applyBorder="1" applyAlignment="1">
      <alignment vertical="center"/>
    </xf>
    <xf numFmtId="3" fontId="27" fillId="0" borderId="1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3" fontId="0" fillId="0" borderId="47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47" xfId="0" applyFont="1" applyBorder="1" applyAlignment="1">
      <alignment vertical="center"/>
    </xf>
    <xf numFmtId="3" fontId="5" fillId="0" borderId="47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7" fillId="0" borderId="4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top" wrapText="1"/>
    </xf>
    <xf numFmtId="3" fontId="18" fillId="0" borderId="1" xfId="0" applyNumberFormat="1" applyFont="1" applyBorder="1" applyAlignment="1">
      <alignment wrapText="1"/>
    </xf>
    <xf numFmtId="3" fontId="16" fillId="0" borderId="1" xfId="0" applyNumberFormat="1" applyFont="1" applyBorder="1" applyAlignment="1">
      <alignment wrapText="1"/>
    </xf>
    <xf numFmtId="3" fontId="18" fillId="0" borderId="1" xfId="0" applyNumberFormat="1" applyFont="1" applyBorder="1" applyAlignment="1">
      <alignment horizontal="center" vertical="top" wrapText="1"/>
    </xf>
    <xf numFmtId="3" fontId="16" fillId="0" borderId="1" xfId="0" applyNumberFormat="1" applyFont="1" applyBorder="1" applyAlignment="1">
      <alignment horizontal="left" vertical="center" wrapText="1"/>
    </xf>
    <xf numFmtId="10" fontId="16" fillId="0" borderId="1" xfId="0" applyNumberFormat="1" applyFont="1" applyBorder="1" applyAlignment="1">
      <alignment horizontal="center" vertical="top" wrapText="1"/>
    </xf>
    <xf numFmtId="10" fontId="8" fillId="0" borderId="37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/>
    </xf>
    <xf numFmtId="3" fontId="18" fillId="0" borderId="1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horizontal="center" vertical="center"/>
    </xf>
    <xf numFmtId="4" fontId="0" fillId="0" borderId="1" xfId="0" applyNumberFormat="1" applyBorder="1" applyAlignment="1">
      <alignment/>
    </xf>
    <xf numFmtId="4" fontId="5" fillId="0" borderId="1" xfId="0" applyNumberFormat="1" applyFont="1" applyBorder="1" applyAlignment="1">
      <alignment vertical="center"/>
    </xf>
    <xf numFmtId="49" fontId="0" fillId="0" borderId="3" xfId="0" applyNumberFormat="1" applyBorder="1" applyAlignment="1">
      <alignment horizontal="left" vertical="center" wrapText="1" indent="2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/>
    </xf>
    <xf numFmtId="0" fontId="16" fillId="0" borderId="5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5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/>
    </xf>
    <xf numFmtId="49" fontId="26" fillId="0" borderId="8" xfId="0" applyNumberFormat="1" applyFont="1" applyBorder="1" applyAlignment="1">
      <alignment vertical="top" wrapText="1"/>
    </xf>
    <xf numFmtId="4" fontId="27" fillId="0" borderId="8" xfId="0" applyNumberFormat="1" applyFont="1" applyBorder="1" applyAlignment="1">
      <alignment horizontal="right" vertical="center"/>
    </xf>
    <xf numFmtId="49" fontId="16" fillId="0" borderId="48" xfId="0" applyNumberFormat="1" applyFont="1" applyBorder="1" applyAlignment="1">
      <alignment vertical="top" wrapText="1"/>
    </xf>
    <xf numFmtId="49" fontId="16" fillId="0" borderId="49" xfId="0" applyNumberFormat="1" applyFont="1" applyBorder="1" applyAlignment="1">
      <alignment vertical="top" wrapText="1"/>
    </xf>
    <xf numFmtId="49" fontId="16" fillId="0" borderId="50" xfId="0" applyNumberFormat="1" applyFont="1" applyBorder="1" applyAlignment="1">
      <alignment vertical="top" wrapText="1"/>
    </xf>
    <xf numFmtId="49" fontId="0" fillId="0" borderId="50" xfId="0" applyNumberFormat="1" applyFont="1" applyFill="1" applyBorder="1" applyAlignment="1">
      <alignment wrapText="1"/>
    </xf>
    <xf numFmtId="4" fontId="0" fillId="0" borderId="49" xfId="0" applyNumberFormat="1" applyFont="1" applyBorder="1" applyAlignment="1">
      <alignment horizontal="right" vertical="center"/>
    </xf>
    <xf numFmtId="49" fontId="0" fillId="0" borderId="8" xfId="0" applyNumberFormat="1" applyFont="1" applyFill="1" applyBorder="1" applyAlignment="1">
      <alignment wrapText="1"/>
    </xf>
    <xf numFmtId="49" fontId="26" fillId="0" borderId="11" xfId="0" applyNumberFormat="1" applyFont="1" applyBorder="1" applyAlignment="1">
      <alignment vertical="top" wrapText="1"/>
    </xf>
    <xf numFmtId="49" fontId="27" fillId="0" borderId="11" xfId="0" applyNumberFormat="1" applyFont="1" applyFill="1" applyBorder="1" applyAlignment="1">
      <alignment wrapText="1"/>
    </xf>
    <xf numFmtId="4" fontId="27" fillId="0" borderId="3" xfId="0" applyNumberFormat="1" applyFont="1" applyBorder="1" applyAlignment="1">
      <alignment horizontal="right" vertical="center"/>
    </xf>
    <xf numFmtId="49" fontId="0" fillId="0" borderId="28" xfId="0" applyNumberFormat="1" applyFont="1" applyFill="1" applyBorder="1" applyAlignment="1">
      <alignment wrapText="1"/>
    </xf>
    <xf numFmtId="4" fontId="0" fillId="0" borderId="5" xfId="0" applyNumberFormat="1" applyFont="1" applyBorder="1" applyAlignment="1">
      <alignment horizontal="right" vertical="center"/>
    </xf>
    <xf numFmtId="49" fontId="18" fillId="2" borderId="27" xfId="0" applyNumberFormat="1" applyFont="1" applyFill="1" applyBorder="1" applyAlignment="1">
      <alignment vertical="top" wrapText="1"/>
    </xf>
    <xf numFmtId="49" fontId="18" fillId="2" borderId="10" xfId="0" applyNumberFormat="1" applyFont="1" applyFill="1" applyBorder="1" applyAlignment="1">
      <alignment vertical="top" wrapText="1"/>
    </xf>
    <xf numFmtId="0" fontId="18" fillId="2" borderId="10" xfId="0" applyFont="1" applyFill="1" applyBorder="1" applyAlignment="1">
      <alignment vertical="top" wrapText="1"/>
    </xf>
    <xf numFmtId="4" fontId="5" fillId="2" borderId="10" xfId="0" applyNumberFormat="1" applyFont="1" applyFill="1" applyBorder="1" applyAlignment="1">
      <alignment horizontal="right" vertical="center"/>
    </xf>
    <xf numFmtId="4" fontId="27" fillId="3" borderId="10" xfId="0" applyNumberFormat="1" applyFont="1" applyFill="1" applyBorder="1" applyAlignment="1">
      <alignment horizontal="right" vertical="center"/>
    </xf>
    <xf numFmtId="49" fontId="16" fillId="2" borderId="24" xfId="0" applyNumberFormat="1" applyFont="1" applyFill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4" fontId="18" fillId="0" borderId="5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vertical="top" wrapText="1"/>
    </xf>
    <xf numFmtId="49" fontId="26" fillId="0" borderId="8" xfId="0" applyNumberFormat="1" applyFont="1" applyBorder="1" applyAlignment="1">
      <alignment vertical="top" wrapText="1"/>
    </xf>
    <xf numFmtId="0" fontId="26" fillId="0" borderId="8" xfId="0" applyFont="1" applyBorder="1" applyAlignment="1">
      <alignment vertical="top" wrapText="1"/>
    </xf>
    <xf numFmtId="4" fontId="26" fillId="0" borderId="8" xfId="0" applyNumberFormat="1" applyFont="1" applyBorder="1" applyAlignment="1">
      <alignment vertical="top" wrapText="1"/>
    </xf>
    <xf numFmtId="49" fontId="18" fillId="3" borderId="51" xfId="0" applyNumberFormat="1" applyFont="1" applyFill="1" applyBorder="1" applyAlignment="1">
      <alignment vertical="top" wrapText="1"/>
    </xf>
    <xf numFmtId="4" fontId="18" fillId="3" borderId="51" xfId="0" applyNumberFormat="1" applyFont="1" applyFill="1" applyBorder="1" applyAlignment="1">
      <alignment vertical="top" wrapText="1"/>
    </xf>
    <xf numFmtId="49" fontId="18" fillId="3" borderId="52" xfId="0" applyNumberFormat="1" applyFont="1" applyFill="1" applyBorder="1" applyAlignment="1">
      <alignment vertical="top" wrapText="1"/>
    </xf>
    <xf numFmtId="0" fontId="18" fillId="3" borderId="52" xfId="0" applyFont="1" applyFill="1" applyBorder="1" applyAlignment="1">
      <alignment vertical="top" wrapText="1"/>
    </xf>
    <xf numFmtId="4" fontId="18" fillId="3" borderId="52" xfId="0" applyNumberFormat="1" applyFont="1" applyFill="1" applyBorder="1" applyAlignment="1">
      <alignment vertical="top" wrapText="1"/>
    </xf>
    <xf numFmtId="49" fontId="18" fillId="2" borderId="51" xfId="0" applyNumberFormat="1" applyFont="1" applyFill="1" applyBorder="1" applyAlignment="1">
      <alignment vertical="top" wrapText="1"/>
    </xf>
    <xf numFmtId="0" fontId="26" fillId="0" borderId="0" xfId="0" applyFont="1" applyAlignment="1">
      <alignment/>
    </xf>
    <xf numFmtId="49" fontId="26" fillId="3" borderId="51" xfId="0" applyNumberFormat="1" applyFont="1" applyFill="1" applyBorder="1" applyAlignment="1">
      <alignment vertical="top" wrapText="1"/>
    </xf>
    <xf numFmtId="0" fontId="26" fillId="3" borderId="51" xfId="0" applyFont="1" applyFill="1" applyBorder="1" applyAlignment="1">
      <alignment vertical="top" wrapText="1"/>
    </xf>
    <xf numFmtId="4" fontId="26" fillId="3" borderId="51" xfId="0" applyNumberFormat="1" applyFont="1" applyFill="1" applyBorder="1" applyAlignment="1">
      <alignment vertical="top" wrapText="1"/>
    </xf>
    <xf numFmtId="1" fontId="0" fillId="0" borderId="0" xfId="0" applyNumberFormat="1" applyBorder="1" applyAlignment="1">
      <alignment vertical="center"/>
    </xf>
    <xf numFmtId="4" fontId="18" fillId="0" borderId="53" xfId="0" applyNumberFormat="1" applyFont="1" applyBorder="1" applyAlignment="1">
      <alignment horizontal="right" vertical="center" wrapText="1"/>
    </xf>
    <xf numFmtId="0" fontId="0" fillId="0" borderId="1" xfId="0" applyBorder="1" applyAlignment="1">
      <alignment/>
    </xf>
    <xf numFmtId="0" fontId="0" fillId="0" borderId="34" xfId="0" applyBorder="1" applyAlignment="1">
      <alignment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1" xfId="0" applyBorder="1" applyAlignment="1">
      <alignment horizontal="left"/>
    </xf>
    <xf numFmtId="0" fontId="0" fillId="0" borderId="34" xfId="0" applyBorder="1" applyAlignment="1">
      <alignment horizontal="left"/>
    </xf>
    <xf numFmtId="0" fontId="16" fillId="0" borderId="53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/>
    </xf>
    <xf numFmtId="0" fontId="3" fillId="2" borderId="61" xfId="0" applyFont="1" applyFill="1" applyBorder="1" applyAlignment="1">
      <alignment horizontal="center" vertical="center"/>
    </xf>
    <xf numFmtId="0" fontId="13" fillId="0" borderId="40" xfId="18" applyFont="1" applyBorder="1" applyAlignment="1">
      <alignment horizontal="center"/>
      <protection/>
    </xf>
    <xf numFmtId="0" fontId="12" fillId="0" borderId="11" xfId="18" applyFont="1" applyBorder="1" applyAlignment="1">
      <alignment horizontal="center"/>
      <protection/>
    </xf>
    <xf numFmtId="0" fontId="12" fillId="0" borderId="40" xfId="18" applyFont="1" applyBorder="1" applyAlignment="1">
      <alignment horizontal="center"/>
      <protection/>
    </xf>
    <xf numFmtId="0" fontId="18" fillId="0" borderId="0" xfId="18" applyFont="1" applyAlignment="1">
      <alignment horizontal="center"/>
      <protection/>
    </xf>
    <xf numFmtId="0" fontId="12" fillId="0" borderId="62" xfId="18" applyFont="1" applyBorder="1" applyAlignment="1">
      <alignment horizontal="center"/>
      <protection/>
    </xf>
    <xf numFmtId="0" fontId="12" fillId="0" borderId="41" xfId="18" applyFont="1" applyBorder="1" applyAlignment="1">
      <alignment horizontal="center"/>
      <protection/>
    </xf>
    <xf numFmtId="0" fontId="13" fillId="0" borderId="11" xfId="18" applyFont="1" applyBorder="1" applyAlignment="1">
      <alignment horizontal="center"/>
      <protection/>
    </xf>
    <xf numFmtId="0" fontId="13" fillId="0" borderId="33" xfId="18" applyFont="1" applyBorder="1" applyAlignment="1">
      <alignment horizontal="center"/>
      <protection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8" fillId="0" borderId="63" xfId="0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0" borderId="62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2" borderId="62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3" fillId="0" borderId="68" xfId="18" applyFont="1" applyBorder="1" applyAlignment="1">
      <alignment horizontal="center"/>
      <protection/>
    </xf>
    <xf numFmtId="0" fontId="13" fillId="0" borderId="69" xfId="18" applyFont="1" applyBorder="1" applyAlignment="1">
      <alignment horizontal="center"/>
      <protection/>
    </xf>
    <xf numFmtId="0" fontId="13" fillId="0" borderId="70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71" xfId="18" applyFont="1" applyBorder="1" applyAlignment="1">
      <alignment horizontal="center"/>
      <protection/>
    </xf>
    <xf numFmtId="0" fontId="12" fillId="0" borderId="72" xfId="18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2" fillId="0" borderId="1" xfId="18" applyFont="1" applyBorder="1" applyAlignment="1">
      <alignment horizontal="center"/>
      <protection/>
    </xf>
    <xf numFmtId="0" fontId="22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3" fontId="3" fillId="0" borderId="62" xfId="0" applyNumberFormat="1" applyFont="1" applyBorder="1" applyAlignment="1">
      <alignment horizontal="right" vertical="center"/>
    </xf>
    <xf numFmtId="0" fontId="3" fillId="0" borderId="67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47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47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9" fillId="2" borderId="42" xfId="0" applyFont="1" applyFill="1" applyBorder="1" applyAlignment="1">
      <alignment horizontal="center" vertical="center" wrapText="1"/>
    </xf>
    <xf numFmtId="0" fontId="29" fillId="2" borderId="38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29" fillId="2" borderId="54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29" fillId="2" borderId="63" xfId="0" applyFont="1" applyFill="1" applyBorder="1" applyAlignment="1">
      <alignment horizontal="center" vertical="center"/>
    </xf>
    <xf numFmtId="0" fontId="29" fillId="2" borderId="6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4"/>
  <sheetViews>
    <sheetView workbookViewId="0" topLeftCell="A1">
      <selection activeCell="A4" sqref="A4:A5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5.75390625" style="0" customWidth="1"/>
    <col min="4" max="4" width="52.625" style="0" customWidth="1"/>
    <col min="5" max="5" width="17.75390625" style="0" customWidth="1"/>
  </cols>
  <sheetData>
    <row r="1" spans="1:5" ht="18">
      <c r="A1" s="384" t="s">
        <v>63</v>
      </c>
      <c r="B1" s="384"/>
      <c r="C1" s="384"/>
      <c r="D1" s="384"/>
      <c r="E1" s="384"/>
    </row>
    <row r="2" spans="2:5" ht="12.75" customHeight="1">
      <c r="B2" s="3"/>
      <c r="C2" s="3"/>
      <c r="D2" s="3"/>
      <c r="E2" s="3"/>
    </row>
    <row r="3" ht="13.5" thickBot="1"/>
    <row r="4" spans="1:5" s="154" customFormat="1" ht="15" customHeight="1">
      <c r="A4" s="387" t="s">
        <v>2</v>
      </c>
      <c r="B4" s="389" t="s">
        <v>3</v>
      </c>
      <c r="C4" s="389" t="s">
        <v>4</v>
      </c>
      <c r="D4" s="389" t="s">
        <v>164</v>
      </c>
      <c r="E4" s="392" t="s">
        <v>68</v>
      </c>
    </row>
    <row r="5" spans="1:5" s="154" customFormat="1" ht="10.5" customHeight="1">
      <c r="A5" s="388"/>
      <c r="B5" s="390"/>
      <c r="C5" s="391"/>
      <c r="D5" s="391"/>
      <c r="E5" s="391"/>
    </row>
    <row r="6" spans="1:5" s="67" customFormat="1" ht="7.5" customHeight="1" thickBot="1">
      <c r="A6" s="155">
        <v>1</v>
      </c>
      <c r="B6" s="146">
        <v>2</v>
      </c>
      <c r="C6" s="146">
        <v>3</v>
      </c>
      <c r="D6" s="146">
        <v>4</v>
      </c>
      <c r="E6" s="146">
        <v>6</v>
      </c>
    </row>
    <row r="7" spans="1:5" s="67" customFormat="1" ht="12" customHeight="1" thickBot="1">
      <c r="A7" s="156" t="s">
        <v>241</v>
      </c>
      <c r="B7" s="147"/>
      <c r="C7" s="148"/>
      <c r="D7" s="149" t="s">
        <v>244</v>
      </c>
      <c r="E7" s="150">
        <f>SUM(E8)</f>
        <v>15000</v>
      </c>
    </row>
    <row r="8" spans="1:5" s="67" customFormat="1" ht="12" customHeight="1">
      <c r="A8" s="157"/>
      <c r="B8" s="130" t="s">
        <v>242</v>
      </c>
      <c r="C8" s="131"/>
      <c r="D8" s="132" t="s">
        <v>438</v>
      </c>
      <c r="E8" s="134">
        <f>SUM(E9)</f>
        <v>15000</v>
      </c>
    </row>
    <row r="9" spans="1:5" s="67" customFormat="1" ht="12" customHeight="1">
      <c r="A9" s="176"/>
      <c r="B9" s="112"/>
      <c r="C9" s="163" t="s">
        <v>502</v>
      </c>
      <c r="D9" s="329" t="s">
        <v>439</v>
      </c>
      <c r="E9" s="164">
        <v>15000</v>
      </c>
    </row>
    <row r="10" spans="1:5" s="67" customFormat="1" ht="24.75" customHeight="1">
      <c r="A10" s="176"/>
      <c r="B10" s="112"/>
      <c r="C10" s="163" t="s">
        <v>642</v>
      </c>
      <c r="D10" s="333" t="s">
        <v>643</v>
      </c>
      <c r="E10" s="164">
        <v>0</v>
      </c>
    </row>
    <row r="11" spans="1:5" s="67" customFormat="1" ht="12" customHeight="1">
      <c r="A11" s="158"/>
      <c r="B11" s="165" t="s">
        <v>249</v>
      </c>
      <c r="C11" s="330"/>
      <c r="D11" s="331" t="s">
        <v>250</v>
      </c>
      <c r="E11" s="332"/>
    </row>
    <row r="12" spans="1:5" s="67" customFormat="1" ht="39" customHeight="1">
      <c r="A12" s="159"/>
      <c r="B12" s="117"/>
      <c r="C12" s="120" t="s">
        <v>496</v>
      </c>
      <c r="D12" s="104" t="s">
        <v>446</v>
      </c>
      <c r="E12" s="125">
        <v>0</v>
      </c>
    </row>
    <row r="13" spans="1:5" s="67" customFormat="1" ht="12" customHeight="1" thickBot="1">
      <c r="A13" s="324"/>
      <c r="B13" s="325"/>
      <c r="C13" s="326"/>
      <c r="D13" s="327"/>
      <c r="E13" s="328"/>
    </row>
    <row r="14" spans="1:5" s="67" customFormat="1" ht="12" customHeight="1" thickBot="1">
      <c r="A14" s="160" t="s">
        <v>440</v>
      </c>
      <c r="B14" s="147"/>
      <c r="C14" s="148"/>
      <c r="D14" s="151" t="s">
        <v>441</v>
      </c>
      <c r="E14" s="150">
        <f>SUM(E15)</f>
        <v>4000</v>
      </c>
    </row>
    <row r="15" spans="1:5" s="67" customFormat="1" ht="12" customHeight="1">
      <c r="A15" s="157"/>
      <c r="B15" s="130" t="s">
        <v>442</v>
      </c>
      <c r="C15" s="130"/>
      <c r="D15" s="130" t="s">
        <v>250</v>
      </c>
      <c r="E15" s="134">
        <f>SUM(E16)</f>
        <v>4000</v>
      </c>
    </row>
    <row r="16" spans="1:5" s="67" customFormat="1" ht="12" customHeight="1">
      <c r="A16" s="158"/>
      <c r="B16" s="104"/>
      <c r="C16" s="104" t="s">
        <v>502</v>
      </c>
      <c r="D16" s="104" t="s">
        <v>439</v>
      </c>
      <c r="E16" s="124">
        <v>4000</v>
      </c>
    </row>
    <row r="17" spans="1:5" s="67" customFormat="1" ht="12" customHeight="1" thickBot="1">
      <c r="A17" s="159"/>
      <c r="B17" s="117"/>
      <c r="C17" s="117"/>
      <c r="D17" s="120"/>
      <c r="E17" s="125"/>
    </row>
    <row r="18" spans="1:5" s="67" customFormat="1" ht="12" customHeight="1" thickBot="1">
      <c r="A18" s="156" t="s">
        <v>269</v>
      </c>
      <c r="B18" s="147"/>
      <c r="C18" s="147"/>
      <c r="D18" s="148" t="s">
        <v>270</v>
      </c>
      <c r="E18" s="150">
        <f>SUM(E19)</f>
        <v>669000</v>
      </c>
    </row>
    <row r="19" spans="1:5" s="67" customFormat="1" ht="12" customHeight="1">
      <c r="A19" s="157"/>
      <c r="B19" s="130" t="s">
        <v>271</v>
      </c>
      <c r="C19" s="130"/>
      <c r="D19" s="130" t="s">
        <v>272</v>
      </c>
      <c r="E19" s="133">
        <f>SUM(E20:E22)</f>
        <v>669000</v>
      </c>
    </row>
    <row r="20" spans="1:5" s="67" customFormat="1" ht="12" customHeight="1">
      <c r="A20" s="158"/>
      <c r="B20" s="104"/>
      <c r="C20" s="104" t="s">
        <v>525</v>
      </c>
      <c r="D20" s="104" t="s">
        <v>443</v>
      </c>
      <c r="E20" s="124">
        <v>4000</v>
      </c>
    </row>
    <row r="21" spans="1:5" s="67" customFormat="1" ht="12" customHeight="1">
      <c r="A21" s="158"/>
      <c r="B21" s="104"/>
      <c r="C21" s="104" t="s">
        <v>499</v>
      </c>
      <c r="D21" s="104" t="s">
        <v>444</v>
      </c>
      <c r="E21" s="124">
        <v>15000</v>
      </c>
    </row>
    <row r="22" spans="1:5" s="67" customFormat="1" ht="12" customHeight="1">
      <c r="A22" s="158"/>
      <c r="B22" s="104"/>
      <c r="C22" s="104" t="s">
        <v>526</v>
      </c>
      <c r="D22" s="104" t="s">
        <v>445</v>
      </c>
      <c r="E22" s="124">
        <v>650000</v>
      </c>
    </row>
    <row r="23" spans="1:5" s="67" customFormat="1" ht="12" customHeight="1" thickBot="1">
      <c r="A23" s="159"/>
      <c r="B23" s="117"/>
      <c r="C23" s="117" t="s">
        <v>644</v>
      </c>
      <c r="D23" s="117" t="s">
        <v>366</v>
      </c>
      <c r="E23" s="125"/>
    </row>
    <row r="24" spans="1:5" s="67" customFormat="1" ht="12" customHeight="1" thickBot="1">
      <c r="A24" s="156" t="s">
        <v>277</v>
      </c>
      <c r="B24" s="147"/>
      <c r="C24" s="147"/>
      <c r="D24" s="147" t="s">
        <v>278</v>
      </c>
      <c r="E24" s="150">
        <f>SUM(E25+E29)</f>
        <v>72346</v>
      </c>
    </row>
    <row r="25" spans="1:5" s="67" customFormat="1" ht="12" customHeight="1">
      <c r="A25" s="157"/>
      <c r="B25" s="130" t="s">
        <v>279</v>
      </c>
      <c r="C25" s="130"/>
      <c r="D25" s="130" t="s">
        <v>345</v>
      </c>
      <c r="E25" s="133">
        <f>SUM(E26:E27)</f>
        <v>63346</v>
      </c>
    </row>
    <row r="26" spans="1:5" s="67" customFormat="1" ht="37.5" customHeight="1">
      <c r="A26" s="158"/>
      <c r="B26" s="104"/>
      <c r="C26" s="104" t="s">
        <v>496</v>
      </c>
      <c r="D26" s="104" t="s">
        <v>446</v>
      </c>
      <c r="E26" s="124">
        <v>62496</v>
      </c>
    </row>
    <row r="27" spans="1:5" s="67" customFormat="1" ht="27.75" customHeight="1">
      <c r="A27" s="158"/>
      <c r="B27" s="104"/>
      <c r="C27" s="104" t="s">
        <v>497</v>
      </c>
      <c r="D27" s="104" t="s">
        <v>447</v>
      </c>
      <c r="E27" s="124">
        <v>850</v>
      </c>
    </row>
    <row r="28" spans="1:5" s="67" customFormat="1" ht="12" customHeight="1" thickBot="1">
      <c r="A28" s="158"/>
      <c r="B28" s="109"/>
      <c r="C28" s="109"/>
      <c r="D28" s="109"/>
      <c r="E28" s="126"/>
    </row>
    <row r="29" spans="1:5" s="67" customFormat="1" ht="12" customHeight="1">
      <c r="A29" s="158"/>
      <c r="B29" s="130" t="s">
        <v>290</v>
      </c>
      <c r="C29" s="130"/>
      <c r="D29" s="130" t="s">
        <v>291</v>
      </c>
      <c r="E29" s="134">
        <f>SUM(E30:E32)</f>
        <v>9000</v>
      </c>
    </row>
    <row r="30" spans="1:5" s="67" customFormat="1" ht="12" customHeight="1">
      <c r="A30" s="158"/>
      <c r="B30" s="104"/>
      <c r="C30" s="104" t="s">
        <v>500</v>
      </c>
      <c r="D30" s="104" t="s">
        <v>448</v>
      </c>
      <c r="E30" s="124">
        <v>1000</v>
      </c>
    </row>
    <row r="31" spans="1:5" s="67" customFormat="1" ht="12" customHeight="1">
      <c r="A31" s="158"/>
      <c r="B31" s="104"/>
      <c r="C31" s="104" t="s">
        <v>501</v>
      </c>
      <c r="D31" s="104" t="s">
        <v>366</v>
      </c>
      <c r="E31" s="124">
        <v>5000</v>
      </c>
    </row>
    <row r="32" spans="1:5" s="67" customFormat="1" ht="12" customHeight="1">
      <c r="A32" s="158"/>
      <c r="B32" s="104"/>
      <c r="C32" s="104" t="s">
        <v>502</v>
      </c>
      <c r="D32" s="104" t="s">
        <v>439</v>
      </c>
      <c r="E32" s="124">
        <v>3000</v>
      </c>
    </row>
    <row r="33" spans="1:5" s="67" customFormat="1" ht="12" customHeight="1" thickBot="1">
      <c r="A33" s="159"/>
      <c r="B33" s="117"/>
      <c r="C33" s="117"/>
      <c r="D33" s="117"/>
      <c r="E33" s="125"/>
    </row>
    <row r="34" spans="1:5" s="67" customFormat="1" ht="12" customHeight="1" thickBot="1">
      <c r="A34" s="156" t="s">
        <v>295</v>
      </c>
      <c r="B34" s="147"/>
      <c r="C34" s="147"/>
      <c r="D34" s="147" t="s">
        <v>449</v>
      </c>
      <c r="E34" s="150">
        <f>SUM(E38,E35)</f>
        <v>4694</v>
      </c>
    </row>
    <row r="35" spans="1:5" s="67" customFormat="1" ht="12" customHeight="1">
      <c r="A35" s="157"/>
      <c r="B35" s="130" t="s">
        <v>296</v>
      </c>
      <c r="C35" s="130"/>
      <c r="D35" s="130" t="s">
        <v>449</v>
      </c>
      <c r="E35" s="133">
        <f>SUM(E36)</f>
        <v>900</v>
      </c>
    </row>
    <row r="36" spans="1:5" s="67" customFormat="1" ht="39.75" customHeight="1">
      <c r="A36" s="158"/>
      <c r="B36" s="104"/>
      <c r="C36" s="104" t="s">
        <v>496</v>
      </c>
      <c r="D36" s="104" t="s">
        <v>446</v>
      </c>
      <c r="E36" s="124">
        <v>900</v>
      </c>
    </row>
    <row r="37" spans="1:5" s="67" customFormat="1" ht="10.5" customHeight="1" thickBot="1">
      <c r="A37" s="158"/>
      <c r="B37" s="109"/>
      <c r="C37" s="109"/>
      <c r="D37" s="115"/>
      <c r="E37" s="123"/>
    </row>
    <row r="38" spans="1:5" s="67" customFormat="1" ht="64.5" customHeight="1">
      <c r="A38" s="157"/>
      <c r="B38" s="130" t="s">
        <v>527</v>
      </c>
      <c r="C38" s="130"/>
      <c r="D38" s="130" t="s">
        <v>528</v>
      </c>
      <c r="E38" s="161">
        <f>SUM(E39)</f>
        <v>3794</v>
      </c>
    </row>
    <row r="39" spans="1:5" s="67" customFormat="1" ht="54" customHeight="1">
      <c r="A39" s="158"/>
      <c r="B39" s="104"/>
      <c r="C39" s="104" t="s">
        <v>496</v>
      </c>
      <c r="D39" s="104" t="s">
        <v>529</v>
      </c>
      <c r="E39" s="162">
        <v>3794</v>
      </c>
    </row>
    <row r="40" spans="1:5" s="67" customFormat="1" ht="10.5" customHeight="1" thickBot="1">
      <c r="A40" s="158"/>
      <c r="B40" s="112"/>
      <c r="C40" s="112"/>
      <c r="D40" s="163"/>
      <c r="E40" s="164"/>
    </row>
    <row r="41" spans="1:5" s="67" customFormat="1" ht="12.75" customHeight="1" thickBot="1">
      <c r="A41" s="156" t="s">
        <v>530</v>
      </c>
      <c r="B41" s="147"/>
      <c r="C41" s="147"/>
      <c r="D41" s="147" t="s">
        <v>531</v>
      </c>
      <c r="E41" s="150">
        <f>SUM(E42)</f>
        <v>0</v>
      </c>
    </row>
    <row r="42" spans="1:5" s="67" customFormat="1" ht="12.75" customHeight="1">
      <c r="A42" s="157"/>
      <c r="B42" s="130" t="s">
        <v>532</v>
      </c>
      <c r="C42" s="130"/>
      <c r="D42" s="130" t="s">
        <v>533</v>
      </c>
      <c r="E42" s="133">
        <f>SUM(E43)</f>
        <v>0</v>
      </c>
    </row>
    <row r="43" spans="1:5" s="67" customFormat="1" ht="40.5" customHeight="1">
      <c r="A43" s="158"/>
      <c r="B43" s="104"/>
      <c r="C43" s="104" t="s">
        <v>534</v>
      </c>
      <c r="D43" s="104" t="s">
        <v>535</v>
      </c>
      <c r="E43" s="124">
        <v>0</v>
      </c>
    </row>
    <row r="44" spans="1:5" s="67" customFormat="1" ht="12" customHeight="1" thickBot="1">
      <c r="A44" s="158"/>
      <c r="B44" s="112"/>
      <c r="C44" s="112"/>
      <c r="D44" s="163"/>
      <c r="E44" s="164"/>
    </row>
    <row r="45" spans="1:5" s="67" customFormat="1" ht="26.25" customHeight="1" thickBot="1">
      <c r="A45" s="156" t="s">
        <v>297</v>
      </c>
      <c r="B45" s="147"/>
      <c r="C45" s="147"/>
      <c r="D45" s="147" t="s">
        <v>536</v>
      </c>
      <c r="E45" s="150">
        <f>SUM(E46)</f>
        <v>300</v>
      </c>
    </row>
    <row r="46" spans="1:5" s="67" customFormat="1" ht="12" customHeight="1">
      <c r="A46" s="157"/>
      <c r="B46" s="130" t="s">
        <v>391</v>
      </c>
      <c r="C46" s="130"/>
      <c r="D46" s="130" t="s">
        <v>392</v>
      </c>
      <c r="E46" s="133">
        <f>SUM(E47)</f>
        <v>300</v>
      </c>
    </row>
    <row r="47" spans="1:5" s="67" customFormat="1" ht="26.25" customHeight="1">
      <c r="A47" s="158"/>
      <c r="B47" s="104"/>
      <c r="C47" s="104" t="s">
        <v>496</v>
      </c>
      <c r="D47" s="104" t="s">
        <v>537</v>
      </c>
      <c r="E47" s="124">
        <v>300</v>
      </c>
    </row>
    <row r="48" spans="1:5" s="67" customFormat="1" ht="12" customHeight="1" thickBot="1">
      <c r="A48" s="158"/>
      <c r="B48" s="109"/>
      <c r="C48" s="109"/>
      <c r="D48" s="115"/>
      <c r="E48" s="123"/>
    </row>
    <row r="49" spans="1:5" s="67" customFormat="1" ht="39" customHeight="1" thickBot="1">
      <c r="A49" s="156" t="s">
        <v>349</v>
      </c>
      <c r="B49" s="147"/>
      <c r="C49" s="147"/>
      <c r="D49" s="148" t="s">
        <v>450</v>
      </c>
      <c r="E49" s="150">
        <f>SUM(E50+E53+E61+E70+E73+E76)</f>
        <v>2809498</v>
      </c>
    </row>
    <row r="50" spans="1:5" s="67" customFormat="1" ht="28.5" customHeight="1" thickBot="1">
      <c r="A50" s="238"/>
      <c r="B50" s="239" t="s">
        <v>451</v>
      </c>
      <c r="C50" s="239"/>
      <c r="D50" s="239" t="s">
        <v>452</v>
      </c>
      <c r="E50" s="240">
        <f>SUM(E51)</f>
        <v>4000</v>
      </c>
    </row>
    <row r="51" spans="1:5" s="67" customFormat="1" ht="41.25" customHeight="1">
      <c r="A51" s="157"/>
      <c r="B51" s="111"/>
      <c r="C51" s="111" t="s">
        <v>504</v>
      </c>
      <c r="D51" s="130" t="s">
        <v>503</v>
      </c>
      <c r="E51" s="237">
        <v>4000</v>
      </c>
    </row>
    <row r="52" spans="1:5" s="67" customFormat="1" ht="27.75" customHeight="1" thickBot="1">
      <c r="A52" s="166"/>
      <c r="B52" s="109"/>
      <c r="C52" s="122" t="s">
        <v>645</v>
      </c>
      <c r="D52" s="115" t="s">
        <v>511</v>
      </c>
      <c r="E52" s="126">
        <v>0</v>
      </c>
    </row>
    <row r="53" spans="1:5" s="67" customFormat="1" ht="38.25" customHeight="1">
      <c r="A53" s="167"/>
      <c r="B53" s="137" t="s">
        <v>453</v>
      </c>
      <c r="C53" s="138"/>
      <c r="D53" s="139" t="s">
        <v>454</v>
      </c>
      <c r="E53" s="134">
        <f>SUM(E54:E59)</f>
        <v>860660</v>
      </c>
    </row>
    <row r="54" spans="1:5" s="67" customFormat="1" ht="12" customHeight="1">
      <c r="A54" s="158"/>
      <c r="B54" s="104"/>
      <c r="C54" s="104" t="s">
        <v>505</v>
      </c>
      <c r="D54" s="104" t="s">
        <v>380</v>
      </c>
      <c r="E54" s="124">
        <v>681946</v>
      </c>
    </row>
    <row r="55" spans="1:5" s="67" customFormat="1" ht="12" customHeight="1">
      <c r="A55" s="158"/>
      <c r="B55" s="104"/>
      <c r="C55" s="104" t="s">
        <v>506</v>
      </c>
      <c r="D55" s="104" t="s">
        <v>455</v>
      </c>
      <c r="E55" s="124">
        <v>42800</v>
      </c>
    </row>
    <row r="56" spans="1:5" s="67" customFormat="1" ht="12" customHeight="1">
      <c r="A56" s="158"/>
      <c r="B56" s="104"/>
      <c r="C56" s="104" t="s">
        <v>507</v>
      </c>
      <c r="D56" s="104" t="s">
        <v>456</v>
      </c>
      <c r="E56" s="124">
        <v>90650</v>
      </c>
    </row>
    <row r="57" spans="1:5" s="67" customFormat="1" ht="12" customHeight="1">
      <c r="A57" s="158"/>
      <c r="B57" s="104"/>
      <c r="C57" s="104" t="s">
        <v>508</v>
      </c>
      <c r="D57" s="104" t="s">
        <v>457</v>
      </c>
      <c r="E57" s="124">
        <v>19000</v>
      </c>
    </row>
    <row r="58" spans="1:5" s="67" customFormat="1" ht="12" customHeight="1">
      <c r="A58" s="158"/>
      <c r="B58" s="104"/>
      <c r="C58" s="104" t="s">
        <v>509</v>
      </c>
      <c r="D58" s="104" t="s">
        <v>458</v>
      </c>
      <c r="E58" s="124">
        <v>1264</v>
      </c>
    </row>
    <row r="59" spans="1:5" s="67" customFormat="1" ht="27.75" customHeight="1">
      <c r="A59" s="166"/>
      <c r="B59" s="112"/>
      <c r="C59" s="112" t="s">
        <v>510</v>
      </c>
      <c r="D59" s="168" t="s">
        <v>511</v>
      </c>
      <c r="E59" s="164">
        <v>25000</v>
      </c>
    </row>
    <row r="60" spans="1:5" s="67" customFormat="1" ht="10.5" customHeight="1" thickBot="1">
      <c r="A60" s="166"/>
      <c r="B60" s="109"/>
      <c r="C60" s="109"/>
      <c r="D60" s="121"/>
      <c r="E60" s="126"/>
    </row>
    <row r="61" spans="1:5" s="67" customFormat="1" ht="28.5" customHeight="1">
      <c r="A61" s="166"/>
      <c r="B61" s="130" t="s">
        <v>459</v>
      </c>
      <c r="C61" s="130"/>
      <c r="D61" s="140" t="s">
        <v>460</v>
      </c>
      <c r="E61" s="134">
        <f>SUM(E62:E68)</f>
        <v>1089700</v>
      </c>
    </row>
    <row r="62" spans="1:5" s="67" customFormat="1" ht="12" customHeight="1">
      <c r="A62" s="158"/>
      <c r="B62" s="104"/>
      <c r="C62" s="104" t="s">
        <v>505</v>
      </c>
      <c r="D62" s="63" t="s">
        <v>380</v>
      </c>
      <c r="E62" s="124">
        <v>725000</v>
      </c>
    </row>
    <row r="63" spans="1:5" s="67" customFormat="1" ht="12" customHeight="1">
      <c r="A63" s="158"/>
      <c r="B63" s="104"/>
      <c r="C63" s="104" t="s">
        <v>506</v>
      </c>
      <c r="D63" s="63" t="s">
        <v>455</v>
      </c>
      <c r="E63" s="124">
        <v>290700</v>
      </c>
    </row>
    <row r="64" spans="1:5" s="67" customFormat="1" ht="12" customHeight="1">
      <c r="A64" s="158"/>
      <c r="B64" s="104"/>
      <c r="C64" s="104" t="s">
        <v>507</v>
      </c>
      <c r="D64" s="63" t="s">
        <v>456</v>
      </c>
      <c r="E64" s="124">
        <v>5000</v>
      </c>
    </row>
    <row r="65" spans="1:5" s="67" customFormat="1" ht="12" customHeight="1">
      <c r="A65" s="158"/>
      <c r="B65" s="104"/>
      <c r="C65" s="104" t="s">
        <v>512</v>
      </c>
      <c r="D65" s="63" t="s">
        <v>461</v>
      </c>
      <c r="E65" s="124">
        <v>2000</v>
      </c>
    </row>
    <row r="66" spans="1:5" s="67" customFormat="1" ht="12" customHeight="1">
      <c r="A66" s="166"/>
      <c r="B66" s="104"/>
      <c r="C66" s="104" t="s">
        <v>513</v>
      </c>
      <c r="D66" s="119" t="s">
        <v>462</v>
      </c>
      <c r="E66" s="124">
        <v>30000</v>
      </c>
    </row>
    <row r="67" spans="1:5" s="67" customFormat="1" ht="12" customHeight="1">
      <c r="A67" s="158"/>
      <c r="B67" s="104"/>
      <c r="C67" s="104" t="s">
        <v>514</v>
      </c>
      <c r="D67" s="63" t="s">
        <v>463</v>
      </c>
      <c r="E67" s="124">
        <v>1000</v>
      </c>
    </row>
    <row r="68" spans="1:5" s="67" customFormat="1" ht="12" customHeight="1">
      <c r="A68" s="158"/>
      <c r="B68" s="104"/>
      <c r="C68" s="104" t="s">
        <v>509</v>
      </c>
      <c r="D68" s="63" t="s">
        <v>458</v>
      </c>
      <c r="E68" s="124">
        <v>36000</v>
      </c>
    </row>
    <row r="69" spans="1:5" s="67" customFormat="1" ht="26.25" customHeight="1" thickBot="1">
      <c r="A69" s="158"/>
      <c r="B69" s="109"/>
      <c r="C69" s="109" t="s">
        <v>510</v>
      </c>
      <c r="D69" s="168" t="s">
        <v>511</v>
      </c>
      <c r="E69" s="126">
        <v>0</v>
      </c>
    </row>
    <row r="70" spans="1:5" s="67" customFormat="1" ht="26.25" customHeight="1">
      <c r="A70" s="158"/>
      <c r="B70" s="130" t="s">
        <v>464</v>
      </c>
      <c r="C70" s="130"/>
      <c r="D70" s="141" t="s">
        <v>465</v>
      </c>
      <c r="E70" s="136">
        <f>SUM(E71)</f>
        <v>500</v>
      </c>
    </row>
    <row r="71" spans="1:5" s="67" customFormat="1" ht="12" customHeight="1">
      <c r="A71" s="158"/>
      <c r="B71" s="104"/>
      <c r="C71" s="104" t="s">
        <v>509</v>
      </c>
      <c r="D71" s="63" t="s">
        <v>458</v>
      </c>
      <c r="E71" s="124">
        <v>500</v>
      </c>
    </row>
    <row r="72" spans="1:5" s="67" customFormat="1" ht="10.5" customHeight="1" thickBot="1">
      <c r="A72" s="158"/>
      <c r="B72" s="109"/>
      <c r="C72" s="109"/>
      <c r="D72" s="110"/>
      <c r="E72" s="126"/>
    </row>
    <row r="73" spans="1:5" s="67" customFormat="1" ht="12" customHeight="1">
      <c r="A73" s="158"/>
      <c r="B73" s="130" t="s">
        <v>466</v>
      </c>
      <c r="C73" s="130"/>
      <c r="D73" s="141" t="s">
        <v>467</v>
      </c>
      <c r="E73" s="136">
        <f>SUM(E74)</f>
        <v>15000</v>
      </c>
    </row>
    <row r="74" spans="1:5" s="67" customFormat="1" ht="12" customHeight="1">
      <c r="A74" s="158"/>
      <c r="B74" s="104"/>
      <c r="C74" s="104" t="s">
        <v>538</v>
      </c>
      <c r="D74" s="63" t="s">
        <v>467</v>
      </c>
      <c r="E74" s="124">
        <v>15000</v>
      </c>
    </row>
    <row r="75" spans="1:5" s="67" customFormat="1" ht="10.5" customHeight="1" thickBot="1">
      <c r="A75" s="158"/>
      <c r="B75" s="109"/>
      <c r="C75" s="109"/>
      <c r="D75" s="110"/>
      <c r="E75" s="126"/>
    </row>
    <row r="76" spans="1:5" s="67" customFormat="1" ht="12" customHeight="1">
      <c r="A76" s="158"/>
      <c r="B76" s="130" t="s">
        <v>468</v>
      </c>
      <c r="C76" s="130"/>
      <c r="D76" s="141" t="s">
        <v>469</v>
      </c>
      <c r="E76" s="134">
        <f>SUM(E77:E78)</f>
        <v>839638</v>
      </c>
    </row>
    <row r="77" spans="1:5" s="67" customFormat="1" ht="12" customHeight="1">
      <c r="A77" s="158"/>
      <c r="B77" s="104"/>
      <c r="C77" s="104" t="s">
        <v>515</v>
      </c>
      <c r="D77" s="63" t="s">
        <v>470</v>
      </c>
      <c r="E77" s="124">
        <v>835638</v>
      </c>
    </row>
    <row r="78" spans="1:5" s="67" customFormat="1" ht="12" customHeight="1">
      <c r="A78" s="158"/>
      <c r="B78" s="104"/>
      <c r="C78" s="104" t="s">
        <v>516</v>
      </c>
      <c r="D78" s="63" t="s">
        <v>471</v>
      </c>
      <c r="E78" s="124">
        <v>4000</v>
      </c>
    </row>
    <row r="79" spans="1:5" s="67" customFormat="1" ht="10.5" customHeight="1" thickBot="1">
      <c r="A79" s="159"/>
      <c r="B79" s="117"/>
      <c r="C79" s="117"/>
      <c r="D79" s="118"/>
      <c r="E79" s="125"/>
    </row>
    <row r="80" spans="1:5" s="67" customFormat="1" ht="12" customHeight="1" thickBot="1">
      <c r="A80" s="156" t="s">
        <v>306</v>
      </c>
      <c r="B80" s="147"/>
      <c r="C80" s="147"/>
      <c r="D80" s="152" t="s">
        <v>307</v>
      </c>
      <c r="E80" s="150">
        <f>SUM(E81+E84+E87)</f>
        <v>3460974</v>
      </c>
    </row>
    <row r="81" spans="1:5" s="67" customFormat="1" ht="12" customHeight="1">
      <c r="A81" s="159"/>
      <c r="B81" s="135" t="s">
        <v>472</v>
      </c>
      <c r="C81" s="135"/>
      <c r="D81" s="142" t="s">
        <v>473</v>
      </c>
      <c r="E81" s="136">
        <f>SUM(E82)</f>
        <v>2657392</v>
      </c>
    </row>
    <row r="82" spans="1:5" s="67" customFormat="1" ht="12" customHeight="1">
      <c r="A82" s="158"/>
      <c r="B82" s="104"/>
      <c r="C82" s="104" t="s">
        <v>517</v>
      </c>
      <c r="D82" s="63" t="s">
        <v>474</v>
      </c>
      <c r="E82" s="124">
        <v>2657392</v>
      </c>
    </row>
    <row r="83" spans="1:5" s="67" customFormat="1" ht="12" customHeight="1" thickBot="1">
      <c r="A83" s="158"/>
      <c r="B83" s="109"/>
      <c r="C83" s="109"/>
      <c r="D83" s="110"/>
      <c r="E83" s="126"/>
    </row>
    <row r="84" spans="1:5" s="67" customFormat="1" ht="12" customHeight="1">
      <c r="A84" s="158"/>
      <c r="B84" s="130" t="s">
        <v>475</v>
      </c>
      <c r="C84" s="130"/>
      <c r="D84" s="141" t="s">
        <v>476</v>
      </c>
      <c r="E84" s="136">
        <f>SUM(E85)</f>
        <v>781930</v>
      </c>
    </row>
    <row r="85" spans="1:5" s="67" customFormat="1" ht="12" customHeight="1">
      <c r="A85" s="158"/>
      <c r="B85" s="104"/>
      <c r="C85" s="104" t="s">
        <v>517</v>
      </c>
      <c r="D85" s="63" t="s">
        <v>474</v>
      </c>
      <c r="E85" s="124">
        <v>781930</v>
      </c>
    </row>
    <row r="86" spans="1:5" s="67" customFormat="1" ht="12" customHeight="1" thickBot="1">
      <c r="A86" s="158"/>
      <c r="B86" s="109"/>
      <c r="C86" s="109"/>
      <c r="D86" s="110"/>
      <c r="E86" s="126"/>
    </row>
    <row r="87" spans="1:5" s="67" customFormat="1" ht="12" customHeight="1">
      <c r="A87" s="158"/>
      <c r="B87" s="130" t="s">
        <v>477</v>
      </c>
      <c r="C87" s="130"/>
      <c r="D87" s="141" t="s">
        <v>478</v>
      </c>
      <c r="E87" s="136">
        <f>SUM(E88)</f>
        <v>21652</v>
      </c>
    </row>
    <row r="88" spans="1:5" s="67" customFormat="1" ht="12" customHeight="1">
      <c r="A88" s="158"/>
      <c r="B88" s="104"/>
      <c r="C88" s="104" t="s">
        <v>517</v>
      </c>
      <c r="D88" s="63" t="s">
        <v>474</v>
      </c>
      <c r="E88" s="124">
        <v>21652</v>
      </c>
    </row>
    <row r="89" spans="1:5" s="67" customFormat="1" ht="12" customHeight="1" thickBot="1">
      <c r="A89" s="159"/>
      <c r="B89" s="117"/>
      <c r="C89" s="117"/>
      <c r="D89" s="118"/>
      <c r="E89" s="125"/>
    </row>
    <row r="90" spans="1:5" s="67" customFormat="1" ht="12" customHeight="1" thickBot="1">
      <c r="A90" s="156" t="s">
        <v>312</v>
      </c>
      <c r="B90" s="147"/>
      <c r="C90" s="147"/>
      <c r="D90" s="152" t="s">
        <v>313</v>
      </c>
      <c r="E90" s="150">
        <f>SUM(E91)</f>
        <v>18350</v>
      </c>
    </row>
    <row r="91" spans="1:5" s="67" customFormat="1" ht="12" customHeight="1">
      <c r="A91" s="159"/>
      <c r="B91" s="135" t="s">
        <v>314</v>
      </c>
      <c r="C91" s="135"/>
      <c r="D91" s="142" t="s">
        <v>479</v>
      </c>
      <c r="E91" s="136">
        <f>SUM(E92)</f>
        <v>18350</v>
      </c>
    </row>
    <row r="92" spans="1:5" s="67" customFormat="1" ht="12" customHeight="1">
      <c r="A92" s="158"/>
      <c r="B92" s="104"/>
      <c r="C92" s="104" t="s">
        <v>499</v>
      </c>
      <c r="D92" s="63" t="s">
        <v>480</v>
      </c>
      <c r="E92" s="124">
        <v>18350</v>
      </c>
    </row>
    <row r="93" spans="1:5" s="67" customFormat="1" ht="12" customHeight="1">
      <c r="A93" s="166"/>
      <c r="B93" s="112"/>
      <c r="C93" s="169" t="s">
        <v>501</v>
      </c>
      <c r="D93" s="104" t="s">
        <v>366</v>
      </c>
      <c r="E93" s="164"/>
    </row>
    <row r="94" spans="1:5" s="67" customFormat="1" ht="12" customHeight="1">
      <c r="A94" s="166"/>
      <c r="B94" s="112"/>
      <c r="C94" s="169" t="s">
        <v>502</v>
      </c>
      <c r="D94" s="104" t="s">
        <v>439</v>
      </c>
      <c r="E94" s="164"/>
    </row>
    <row r="95" spans="1:5" s="67" customFormat="1" ht="24.75" customHeight="1">
      <c r="A95" s="166"/>
      <c r="B95" s="112"/>
      <c r="C95" s="169" t="s">
        <v>498</v>
      </c>
      <c r="D95" s="113" t="s">
        <v>539</v>
      </c>
      <c r="E95" s="164">
        <v>0</v>
      </c>
    </row>
    <row r="96" spans="1:5" s="67" customFormat="1" ht="12" customHeight="1" thickBot="1">
      <c r="A96" s="166"/>
      <c r="B96" s="109"/>
      <c r="C96" s="122"/>
      <c r="D96" s="110"/>
      <c r="E96" s="126"/>
    </row>
    <row r="97" spans="1:5" s="67" customFormat="1" ht="12" customHeight="1">
      <c r="A97" s="166"/>
      <c r="B97" s="135" t="s">
        <v>417</v>
      </c>
      <c r="C97" s="135"/>
      <c r="D97" s="142" t="s">
        <v>540</v>
      </c>
      <c r="E97" s="136">
        <f>SUM(E98)</f>
        <v>0</v>
      </c>
    </row>
    <row r="98" spans="1:5" s="67" customFormat="1" ht="12" customHeight="1">
      <c r="A98" s="166"/>
      <c r="B98" s="104"/>
      <c r="C98" s="106" t="s">
        <v>502</v>
      </c>
      <c r="D98" s="129" t="s">
        <v>439</v>
      </c>
      <c r="E98" s="124">
        <v>0</v>
      </c>
    </row>
    <row r="99" spans="1:5" s="67" customFormat="1" ht="12" customHeight="1" thickBot="1">
      <c r="A99" s="166"/>
      <c r="B99" s="109"/>
      <c r="C99" s="122"/>
      <c r="D99" s="110"/>
      <c r="E99" s="126"/>
    </row>
    <row r="100" spans="1:5" s="67" customFormat="1" ht="12" customHeight="1">
      <c r="A100" s="166"/>
      <c r="B100" s="135" t="s">
        <v>370</v>
      </c>
      <c r="C100" s="135"/>
      <c r="D100" s="142" t="s">
        <v>250</v>
      </c>
      <c r="E100" s="136">
        <f>SUM(E101)</f>
        <v>0</v>
      </c>
    </row>
    <row r="101" spans="1:5" s="67" customFormat="1" ht="28.5" customHeight="1">
      <c r="A101" s="166"/>
      <c r="B101" s="104"/>
      <c r="C101" s="169" t="s">
        <v>498</v>
      </c>
      <c r="D101" s="113" t="s">
        <v>539</v>
      </c>
      <c r="E101" s="124">
        <v>0</v>
      </c>
    </row>
    <row r="102" spans="1:5" s="67" customFormat="1" ht="12" customHeight="1" thickBot="1">
      <c r="A102" s="166"/>
      <c r="B102" s="109"/>
      <c r="C102" s="122"/>
      <c r="D102" s="110"/>
      <c r="E102" s="126"/>
    </row>
    <row r="103" spans="1:5" s="67" customFormat="1" ht="12" customHeight="1" thickBot="1">
      <c r="A103" s="156" t="s">
        <v>421</v>
      </c>
      <c r="B103" s="147"/>
      <c r="C103" s="147"/>
      <c r="D103" s="147" t="s">
        <v>319</v>
      </c>
      <c r="E103" s="150">
        <f>SUM(E104)</f>
        <v>76000</v>
      </c>
    </row>
    <row r="104" spans="1:5" s="67" customFormat="1" ht="12" customHeight="1">
      <c r="A104" s="170"/>
      <c r="B104" s="144" t="s">
        <v>422</v>
      </c>
      <c r="C104" s="144"/>
      <c r="D104" s="144" t="s">
        <v>320</v>
      </c>
      <c r="E104" s="133">
        <f>SUM(E105)</f>
        <v>76000</v>
      </c>
    </row>
    <row r="105" spans="1:5" s="67" customFormat="1" ht="12" customHeight="1">
      <c r="A105" s="158"/>
      <c r="B105" s="104"/>
      <c r="C105" s="104" t="s">
        <v>518</v>
      </c>
      <c r="D105" s="104" t="s">
        <v>481</v>
      </c>
      <c r="E105" s="124">
        <v>76000</v>
      </c>
    </row>
    <row r="106" spans="1:5" s="67" customFormat="1" ht="12" customHeight="1" thickBot="1">
      <c r="A106" s="159"/>
      <c r="B106" s="117"/>
      <c r="C106" s="117"/>
      <c r="D106" s="117"/>
      <c r="E106" s="125"/>
    </row>
    <row r="107" spans="1:5" s="67" customFormat="1" ht="12" customHeight="1" thickBot="1">
      <c r="A107" s="156" t="s">
        <v>351</v>
      </c>
      <c r="B107" s="147"/>
      <c r="C107" s="147"/>
      <c r="D107" s="147" t="s">
        <v>352</v>
      </c>
      <c r="E107" s="150">
        <f>SUM(E108+E111+E114+E118+E122+E126)</f>
        <v>2480459</v>
      </c>
    </row>
    <row r="108" spans="1:5" s="67" customFormat="1" ht="40.5" customHeight="1">
      <c r="A108" s="159"/>
      <c r="B108" s="135" t="s">
        <v>383</v>
      </c>
      <c r="C108" s="135"/>
      <c r="D108" s="135" t="s">
        <v>482</v>
      </c>
      <c r="E108" s="136">
        <f>SUM(E109:E110)</f>
        <v>2128837</v>
      </c>
    </row>
    <row r="109" spans="1:5" s="67" customFormat="1" ht="12" customHeight="1">
      <c r="A109" s="158"/>
      <c r="B109" s="104"/>
      <c r="C109" s="104" t="s">
        <v>496</v>
      </c>
      <c r="D109" s="104" t="s">
        <v>446</v>
      </c>
      <c r="E109" s="124">
        <v>2128837</v>
      </c>
    </row>
    <row r="110" spans="1:5" s="67" customFormat="1" ht="42.75" customHeight="1" thickBot="1">
      <c r="A110" s="158"/>
      <c r="B110" s="109"/>
      <c r="C110" s="109" t="s">
        <v>497</v>
      </c>
      <c r="D110" s="109" t="s">
        <v>646</v>
      </c>
      <c r="E110" s="126">
        <v>0</v>
      </c>
    </row>
    <row r="111" spans="1:5" s="67" customFormat="1" ht="39.75" customHeight="1">
      <c r="A111" s="158"/>
      <c r="B111" s="130" t="s">
        <v>358</v>
      </c>
      <c r="C111" s="130"/>
      <c r="D111" s="130" t="s">
        <v>483</v>
      </c>
      <c r="E111" s="134">
        <f>SUM(E112)</f>
        <v>9471</v>
      </c>
    </row>
    <row r="112" spans="1:5" s="67" customFormat="1" ht="37.5" customHeight="1">
      <c r="A112" s="158"/>
      <c r="B112" s="104"/>
      <c r="C112" s="104" t="s">
        <v>496</v>
      </c>
      <c r="D112" s="104" t="s">
        <v>446</v>
      </c>
      <c r="E112" s="124">
        <v>9471</v>
      </c>
    </row>
    <row r="113" spans="1:5" s="67" customFormat="1" ht="12" customHeight="1" thickBot="1">
      <c r="A113" s="166"/>
      <c r="B113" s="115"/>
      <c r="C113" s="109"/>
      <c r="D113" s="128"/>
      <c r="E113" s="127"/>
    </row>
    <row r="114" spans="1:5" s="67" customFormat="1" ht="30" customHeight="1">
      <c r="A114" s="166"/>
      <c r="B114" s="131" t="s">
        <v>357</v>
      </c>
      <c r="C114" s="130"/>
      <c r="D114" s="145" t="s">
        <v>432</v>
      </c>
      <c r="E114" s="143">
        <f>SUM(E115:E116)</f>
        <v>194066</v>
      </c>
    </row>
    <row r="115" spans="1:5" s="67" customFormat="1" ht="40.5" customHeight="1">
      <c r="A115" s="158"/>
      <c r="B115" s="104"/>
      <c r="C115" s="104" t="s">
        <v>496</v>
      </c>
      <c r="D115" s="104" t="s">
        <v>446</v>
      </c>
      <c r="E115" s="124">
        <v>66556</v>
      </c>
    </row>
    <row r="116" spans="1:5" s="67" customFormat="1" ht="39.75" customHeight="1">
      <c r="A116" s="158"/>
      <c r="B116" s="104"/>
      <c r="C116" s="104" t="s">
        <v>498</v>
      </c>
      <c r="D116" s="104" t="s">
        <v>484</v>
      </c>
      <c r="E116" s="124">
        <v>127510</v>
      </c>
    </row>
    <row r="117" spans="1:5" s="67" customFormat="1" ht="12" customHeight="1" thickBot="1">
      <c r="A117" s="158"/>
      <c r="B117" s="109"/>
      <c r="C117" s="109"/>
      <c r="D117" s="109"/>
      <c r="E117" s="126"/>
    </row>
    <row r="118" spans="1:5" s="67" customFormat="1" ht="12" customHeight="1">
      <c r="A118" s="158"/>
      <c r="B118" s="130" t="s">
        <v>354</v>
      </c>
      <c r="C118" s="130"/>
      <c r="D118" s="130" t="s">
        <v>323</v>
      </c>
      <c r="E118" s="134">
        <f>SUM(E120)</f>
        <v>88936</v>
      </c>
    </row>
    <row r="119" spans="1:5" s="67" customFormat="1" ht="12" customHeight="1">
      <c r="A119" s="158"/>
      <c r="B119" s="130"/>
      <c r="C119" s="111" t="s">
        <v>501</v>
      </c>
      <c r="D119" s="111" t="s">
        <v>366</v>
      </c>
      <c r="E119" s="334"/>
    </row>
    <row r="120" spans="1:5" s="67" customFormat="1" ht="39.75" customHeight="1">
      <c r="A120" s="158"/>
      <c r="B120" s="104"/>
      <c r="C120" s="104" t="s">
        <v>498</v>
      </c>
      <c r="D120" s="104" t="s">
        <v>484</v>
      </c>
      <c r="E120" s="124">
        <v>88936</v>
      </c>
    </row>
    <row r="121" spans="1:5" s="67" customFormat="1" ht="12" customHeight="1" thickBot="1">
      <c r="A121" s="158"/>
      <c r="B121" s="109"/>
      <c r="C121" s="109"/>
      <c r="D121" s="109"/>
      <c r="E121" s="126"/>
    </row>
    <row r="122" spans="1:5" s="67" customFormat="1" ht="27.75" customHeight="1">
      <c r="A122" s="158"/>
      <c r="B122" s="130" t="s">
        <v>356</v>
      </c>
      <c r="C122" s="130"/>
      <c r="D122" s="130" t="s">
        <v>325</v>
      </c>
      <c r="E122" s="133">
        <f>SUM(E123)</f>
        <v>12751</v>
      </c>
    </row>
    <row r="123" spans="1:5" s="67" customFormat="1" ht="12" customHeight="1">
      <c r="A123" s="158"/>
      <c r="B123" s="104"/>
      <c r="C123" s="104" t="s">
        <v>500</v>
      </c>
      <c r="D123" s="104" t="s">
        <v>485</v>
      </c>
      <c r="E123" s="124">
        <v>12751</v>
      </c>
    </row>
    <row r="124" spans="1:5" s="67" customFormat="1" ht="12" customHeight="1">
      <c r="A124" s="158"/>
      <c r="B124" s="322" t="s">
        <v>647</v>
      </c>
      <c r="C124" s="322"/>
      <c r="D124" s="322" t="s">
        <v>648</v>
      </c>
      <c r="E124" s="323">
        <v>0</v>
      </c>
    </row>
    <row r="125" spans="1:5" s="67" customFormat="1" ht="42.75" customHeight="1" thickBot="1">
      <c r="A125" s="158"/>
      <c r="B125" s="109"/>
      <c r="C125" s="109" t="s">
        <v>496</v>
      </c>
      <c r="D125" s="104" t="s">
        <v>446</v>
      </c>
      <c r="E125" s="126">
        <v>0</v>
      </c>
    </row>
    <row r="126" spans="1:5" s="67" customFormat="1" ht="12" customHeight="1">
      <c r="A126" s="158"/>
      <c r="B126" s="130" t="s">
        <v>355</v>
      </c>
      <c r="C126" s="130"/>
      <c r="D126" s="130" t="s">
        <v>250</v>
      </c>
      <c r="E126" s="134">
        <f>SUM(E127)</f>
        <v>46398</v>
      </c>
    </row>
    <row r="127" spans="1:5" s="67" customFormat="1" ht="40.5" customHeight="1">
      <c r="A127" s="171"/>
      <c r="B127" s="172"/>
      <c r="C127" s="172" t="s">
        <v>498</v>
      </c>
      <c r="D127" s="173" t="s">
        <v>484</v>
      </c>
      <c r="E127" s="164">
        <v>46398</v>
      </c>
    </row>
    <row r="128" spans="1:5" s="67" customFormat="1" ht="12" customHeight="1" thickBot="1">
      <c r="A128" s="166"/>
      <c r="B128" s="104"/>
      <c r="C128" s="174"/>
      <c r="D128" s="63"/>
      <c r="E128" s="124"/>
    </row>
    <row r="129" spans="1:5" s="67" customFormat="1" ht="12" customHeight="1" thickBot="1">
      <c r="A129" s="156" t="s">
        <v>326</v>
      </c>
      <c r="B129" s="147"/>
      <c r="C129" s="147"/>
      <c r="D129" s="152" t="s">
        <v>327</v>
      </c>
      <c r="E129" s="150">
        <f>SUM(E130)</f>
        <v>0</v>
      </c>
    </row>
    <row r="130" spans="1:5" s="67" customFormat="1" ht="12" customHeight="1">
      <c r="A130" s="159"/>
      <c r="B130" s="135" t="s">
        <v>402</v>
      </c>
      <c r="C130" s="135"/>
      <c r="D130" s="142" t="s">
        <v>403</v>
      </c>
      <c r="E130" s="136">
        <f>SUM(E131:E131)</f>
        <v>0</v>
      </c>
    </row>
    <row r="131" spans="1:5" s="67" customFormat="1" ht="39" customHeight="1" thickBot="1">
      <c r="A131" s="158"/>
      <c r="B131" s="104"/>
      <c r="C131" s="104" t="s">
        <v>498</v>
      </c>
      <c r="D131" s="63" t="s">
        <v>484</v>
      </c>
      <c r="E131" s="124">
        <v>0</v>
      </c>
    </row>
    <row r="132" spans="1:7" s="67" customFormat="1" ht="12" customHeight="1" thickBot="1">
      <c r="A132" s="156" t="s">
        <v>330</v>
      </c>
      <c r="B132" s="147"/>
      <c r="C132" s="147"/>
      <c r="D132" s="152" t="s">
        <v>331</v>
      </c>
      <c r="E132" s="150">
        <f>SUM(E139,E133)</f>
        <v>49083</v>
      </c>
      <c r="G132" s="175"/>
    </row>
    <row r="133" spans="1:5" s="67" customFormat="1" ht="12" customHeight="1">
      <c r="A133" s="159"/>
      <c r="B133" s="135" t="s">
        <v>427</v>
      </c>
      <c r="C133" s="135"/>
      <c r="D133" s="142" t="s">
        <v>374</v>
      </c>
      <c r="E133" s="136">
        <f>SUM(E134:E134)</f>
        <v>30000</v>
      </c>
    </row>
    <row r="134" spans="1:5" s="67" customFormat="1" ht="12" customHeight="1">
      <c r="A134" s="158"/>
      <c r="B134" s="104"/>
      <c r="C134" s="104" t="s">
        <v>502</v>
      </c>
      <c r="D134" s="63" t="s">
        <v>439</v>
      </c>
      <c r="E134" s="124">
        <v>30000</v>
      </c>
    </row>
    <row r="135" spans="1:5" s="67" customFormat="1" ht="12" customHeight="1" thickBot="1">
      <c r="A135" s="176"/>
      <c r="B135" s="109"/>
      <c r="C135" s="109"/>
      <c r="D135" s="110"/>
      <c r="E135" s="126"/>
    </row>
    <row r="136" spans="1:5" s="67" customFormat="1" ht="12" customHeight="1">
      <c r="A136" s="176"/>
      <c r="B136" s="135" t="s">
        <v>332</v>
      </c>
      <c r="C136" s="135"/>
      <c r="D136" s="142" t="s">
        <v>333</v>
      </c>
      <c r="E136" s="136"/>
    </row>
    <row r="137" spans="1:5" s="67" customFormat="1" ht="50.25" customHeight="1">
      <c r="A137" s="176"/>
      <c r="B137" s="104"/>
      <c r="C137" s="104" t="s">
        <v>541</v>
      </c>
      <c r="D137" s="63" t="s">
        <v>542</v>
      </c>
      <c r="E137" s="124"/>
    </row>
    <row r="138" spans="1:5" s="67" customFormat="1" ht="12" customHeight="1" thickBot="1">
      <c r="A138" s="176"/>
      <c r="B138" s="109"/>
      <c r="C138" s="109"/>
      <c r="D138" s="110"/>
      <c r="E138" s="126"/>
    </row>
    <row r="139" spans="1:5" s="67" customFormat="1" ht="12" customHeight="1">
      <c r="A139" s="176"/>
      <c r="B139" s="135" t="s">
        <v>408</v>
      </c>
      <c r="C139" s="135"/>
      <c r="D139" s="142" t="s">
        <v>543</v>
      </c>
      <c r="E139" s="136">
        <f>SUM(E140)</f>
        <v>19083</v>
      </c>
    </row>
    <row r="140" spans="1:5" s="67" customFormat="1" ht="27.75" customHeight="1" thickBot="1">
      <c r="A140" s="176"/>
      <c r="B140" s="112"/>
      <c r="C140" s="112" t="s">
        <v>544</v>
      </c>
      <c r="D140" s="113" t="s">
        <v>545</v>
      </c>
      <c r="E140" s="164">
        <v>19083</v>
      </c>
    </row>
    <row r="141" spans="1:5" s="67" customFormat="1" ht="27.75" customHeight="1" thickBot="1">
      <c r="A141" s="340" t="s">
        <v>336</v>
      </c>
      <c r="B141" s="147"/>
      <c r="C141" s="147"/>
      <c r="D141" s="152" t="s">
        <v>649</v>
      </c>
      <c r="E141" s="150">
        <v>0</v>
      </c>
    </row>
    <row r="142" spans="1:5" s="67" customFormat="1" ht="27.75" customHeight="1">
      <c r="A142" s="159"/>
      <c r="B142" s="144" t="s">
        <v>338</v>
      </c>
      <c r="C142" s="144"/>
      <c r="D142" s="341" t="s">
        <v>339</v>
      </c>
      <c r="E142" s="133">
        <v>0</v>
      </c>
    </row>
    <row r="143" spans="1:5" s="67" customFormat="1" ht="42.75" customHeight="1" thickBot="1">
      <c r="A143" s="159"/>
      <c r="B143" s="117"/>
      <c r="C143" s="117" t="s">
        <v>650</v>
      </c>
      <c r="D143" s="118" t="s">
        <v>651</v>
      </c>
      <c r="E143" s="125">
        <v>0</v>
      </c>
    </row>
    <row r="144" spans="1:5" s="67" customFormat="1" ht="12" customHeight="1" thickBot="1">
      <c r="A144" s="156" t="s">
        <v>340</v>
      </c>
      <c r="B144" s="147"/>
      <c r="C144" s="147"/>
      <c r="D144" s="152" t="s">
        <v>341</v>
      </c>
      <c r="E144" s="150">
        <f>SUM(E146)</f>
        <v>145796</v>
      </c>
    </row>
    <row r="145" spans="1:5" s="67" customFormat="1" ht="12" customHeight="1">
      <c r="A145" s="335"/>
      <c r="B145" s="336"/>
      <c r="C145" s="336"/>
      <c r="D145" s="337"/>
      <c r="E145" s="338"/>
    </row>
    <row r="146" spans="1:5" s="67" customFormat="1" ht="12" customHeight="1">
      <c r="A146" s="159"/>
      <c r="B146" s="135" t="s">
        <v>429</v>
      </c>
      <c r="C146" s="135"/>
      <c r="D146" s="142" t="s">
        <v>410</v>
      </c>
      <c r="E146" s="339">
        <f>SUM(E147)</f>
        <v>145796</v>
      </c>
    </row>
    <row r="147" spans="1:5" s="67" customFormat="1" ht="26.25" customHeight="1">
      <c r="A147" s="158"/>
      <c r="B147" s="104"/>
      <c r="C147" s="104" t="s">
        <v>544</v>
      </c>
      <c r="D147" s="63" t="s">
        <v>545</v>
      </c>
      <c r="E147" s="124">
        <v>145796</v>
      </c>
    </row>
    <row r="148" spans="1:5" s="67" customFormat="1" ht="12" customHeight="1" thickBot="1">
      <c r="A148" s="176"/>
      <c r="B148" s="112"/>
      <c r="C148" s="112"/>
      <c r="D148" s="113"/>
      <c r="E148" s="164"/>
    </row>
    <row r="149" spans="1:6" s="67" customFormat="1" ht="15" customHeight="1" thickBot="1">
      <c r="A149" s="385" t="s">
        <v>546</v>
      </c>
      <c r="B149" s="386"/>
      <c r="C149" s="386"/>
      <c r="D149" s="386"/>
      <c r="E149" s="177">
        <f>SUM(E7,E14,E18,E24,E34,E41,E45,E49,E80,E90,E103,E107,E129,E132,E144,)</f>
        <v>9805500</v>
      </c>
      <c r="F149" s="178"/>
    </row>
    <row r="150" spans="1:6" s="67" customFormat="1" ht="15" customHeight="1">
      <c r="A150" s="361"/>
      <c r="B150" s="362" t="s">
        <v>6</v>
      </c>
      <c r="C150" s="363"/>
      <c r="D150" s="372" t="s">
        <v>668</v>
      </c>
      <c r="E150" s="358">
        <v>814879</v>
      </c>
      <c r="F150" s="178"/>
    </row>
    <row r="151" spans="1:5" s="67" customFormat="1" ht="12" customHeight="1">
      <c r="A151" s="364"/>
      <c r="B151" s="365"/>
      <c r="C151" s="366"/>
      <c r="D151" s="370" t="s">
        <v>669</v>
      </c>
      <c r="E151" s="373">
        <v>8990621</v>
      </c>
    </row>
    <row r="152" spans="1:5" s="67" customFormat="1" ht="12" customHeight="1">
      <c r="A152" s="364"/>
      <c r="B152" s="365"/>
      <c r="C152" s="366"/>
      <c r="D152" s="370"/>
      <c r="E152" s="359"/>
    </row>
    <row r="153" spans="1:5" s="67" customFormat="1" ht="12" customHeight="1">
      <c r="A153" s="364"/>
      <c r="B153" s="365"/>
      <c r="C153" s="366"/>
      <c r="D153" s="370"/>
      <c r="E153" s="359"/>
    </row>
    <row r="154" spans="1:5" s="67" customFormat="1" ht="12" customHeight="1">
      <c r="A154" s="364"/>
      <c r="B154" s="365"/>
      <c r="C154" s="366"/>
      <c r="D154" s="370"/>
      <c r="E154" s="359"/>
    </row>
    <row r="155" spans="1:5" s="67" customFormat="1" ht="12" customHeight="1" thickBot="1">
      <c r="A155" s="367"/>
      <c r="B155" s="368"/>
      <c r="C155" s="369"/>
      <c r="D155" s="371"/>
      <c r="E155" s="360"/>
    </row>
    <row r="156" spans="1:5" s="67" customFormat="1" ht="12" customHeight="1">
      <c r="A156"/>
      <c r="B156"/>
      <c r="C156"/>
      <c r="D156"/>
      <c r="E156"/>
    </row>
    <row r="157" spans="1:5" s="67" customFormat="1" ht="12" customHeight="1">
      <c r="A157"/>
      <c r="B157"/>
      <c r="C157"/>
      <c r="D157"/>
      <c r="E157"/>
    </row>
    <row r="158" spans="1:5" s="67" customFormat="1" ht="12" customHeight="1">
      <c r="A158"/>
      <c r="B158"/>
      <c r="C158"/>
      <c r="D158"/>
      <c r="E158"/>
    </row>
    <row r="159" spans="1:5" s="67" customFormat="1" ht="12" customHeight="1">
      <c r="A159"/>
      <c r="B159"/>
      <c r="C159"/>
      <c r="D159"/>
      <c r="E159"/>
    </row>
    <row r="160" spans="1:5" s="67" customFormat="1" ht="12" customHeight="1">
      <c r="A160"/>
      <c r="B160"/>
      <c r="C160"/>
      <c r="D160"/>
      <c r="E160"/>
    </row>
    <row r="161" spans="1:5" s="67" customFormat="1" ht="12" customHeight="1">
      <c r="A161"/>
      <c r="B161"/>
      <c r="C161"/>
      <c r="D161"/>
      <c r="E161"/>
    </row>
    <row r="162" spans="1:5" s="67" customFormat="1" ht="12" customHeight="1">
      <c r="A162"/>
      <c r="B162"/>
      <c r="C162"/>
      <c r="D162"/>
      <c r="E162"/>
    </row>
    <row r="163" spans="1:5" s="67" customFormat="1" ht="12" customHeight="1">
      <c r="A163"/>
      <c r="B163"/>
      <c r="C163"/>
      <c r="D163"/>
      <c r="E163"/>
    </row>
    <row r="164" spans="1:5" s="67" customFormat="1" ht="12" customHeight="1">
      <c r="A164"/>
      <c r="B164"/>
      <c r="C164"/>
      <c r="D164"/>
      <c r="E164"/>
    </row>
    <row r="165" spans="1:5" s="67" customFormat="1" ht="12" customHeight="1">
      <c r="A165"/>
      <c r="B165"/>
      <c r="C165"/>
      <c r="D165"/>
      <c r="E165"/>
    </row>
    <row r="166" spans="1:5" s="67" customFormat="1" ht="12" customHeight="1">
      <c r="A166"/>
      <c r="B166"/>
      <c r="C166"/>
      <c r="D166"/>
      <c r="E166"/>
    </row>
    <row r="167" spans="1:5" s="67" customFormat="1" ht="12" customHeight="1">
      <c r="A167"/>
      <c r="B167"/>
      <c r="C167"/>
      <c r="D167"/>
      <c r="E167"/>
    </row>
    <row r="168" spans="1:5" s="67" customFormat="1" ht="12" customHeight="1">
      <c r="A168"/>
      <c r="B168"/>
      <c r="C168"/>
      <c r="D168"/>
      <c r="E168"/>
    </row>
    <row r="169" spans="1:5" s="67" customFormat="1" ht="12" customHeight="1">
      <c r="A169"/>
      <c r="B169"/>
      <c r="C169"/>
      <c r="D169"/>
      <c r="E169"/>
    </row>
    <row r="170" spans="1:5" s="67" customFormat="1" ht="12" customHeight="1">
      <c r="A170"/>
      <c r="B170"/>
      <c r="C170"/>
      <c r="D170"/>
      <c r="E170"/>
    </row>
    <row r="171" spans="1:5" s="67" customFormat="1" ht="12" customHeight="1">
      <c r="A171"/>
      <c r="B171"/>
      <c r="C171"/>
      <c r="D171"/>
      <c r="E171"/>
    </row>
    <row r="172" spans="1:5" s="67" customFormat="1" ht="12" customHeight="1">
      <c r="A172"/>
      <c r="B172"/>
      <c r="C172"/>
      <c r="D172"/>
      <c r="E172"/>
    </row>
    <row r="173" spans="1:5" s="67" customFormat="1" ht="12" customHeight="1">
      <c r="A173"/>
      <c r="B173"/>
      <c r="C173"/>
      <c r="D173"/>
      <c r="E173"/>
    </row>
    <row r="174" spans="1:5" s="67" customFormat="1" ht="12" customHeight="1">
      <c r="A174"/>
      <c r="B174"/>
      <c r="C174"/>
      <c r="D174"/>
      <c r="E174"/>
    </row>
    <row r="175" spans="1:5" s="67" customFormat="1" ht="12" customHeight="1">
      <c r="A175"/>
      <c r="B175"/>
      <c r="C175"/>
      <c r="D175"/>
      <c r="E175"/>
    </row>
    <row r="176" spans="1:5" s="67" customFormat="1" ht="12" customHeight="1">
      <c r="A176"/>
      <c r="B176"/>
      <c r="C176"/>
      <c r="D176"/>
      <c r="E176"/>
    </row>
    <row r="177" spans="1:5" s="67" customFormat="1" ht="12" customHeight="1">
      <c r="A177"/>
      <c r="B177"/>
      <c r="C177"/>
      <c r="D177"/>
      <c r="E177"/>
    </row>
    <row r="178" spans="1:5" s="67" customFormat="1" ht="12" customHeight="1">
      <c r="A178"/>
      <c r="B178"/>
      <c r="C178"/>
      <c r="D178"/>
      <c r="E178"/>
    </row>
    <row r="179" spans="1:5" s="67" customFormat="1" ht="12" customHeight="1">
      <c r="A179"/>
      <c r="B179"/>
      <c r="C179"/>
      <c r="D179"/>
      <c r="E179"/>
    </row>
    <row r="180" spans="1:5" s="67" customFormat="1" ht="12" customHeight="1">
      <c r="A180"/>
      <c r="B180"/>
      <c r="C180"/>
      <c r="D180"/>
      <c r="E180"/>
    </row>
    <row r="181" spans="1:5" s="67" customFormat="1" ht="12" customHeight="1">
      <c r="A181"/>
      <c r="B181"/>
      <c r="C181"/>
      <c r="D181"/>
      <c r="E181"/>
    </row>
    <row r="182" spans="1:5" s="67" customFormat="1" ht="12" customHeight="1">
      <c r="A182"/>
      <c r="B182"/>
      <c r="C182"/>
      <c r="D182"/>
      <c r="E182"/>
    </row>
    <row r="183" spans="1:5" s="67" customFormat="1" ht="12" customHeight="1">
      <c r="A183"/>
      <c r="B183"/>
      <c r="C183"/>
      <c r="D183"/>
      <c r="E183"/>
    </row>
    <row r="184" spans="1:5" s="67" customFormat="1" ht="12" customHeight="1">
      <c r="A184"/>
      <c r="B184"/>
      <c r="C184"/>
      <c r="D184"/>
      <c r="E184"/>
    </row>
    <row r="185" spans="1:5" s="67" customFormat="1" ht="12" customHeight="1">
      <c r="A185"/>
      <c r="B185"/>
      <c r="C185"/>
      <c r="D185"/>
      <c r="E185"/>
    </row>
    <row r="186" spans="1:5" s="67" customFormat="1" ht="12" customHeight="1">
      <c r="A186"/>
      <c r="B186"/>
      <c r="C186"/>
      <c r="D186"/>
      <c r="E186"/>
    </row>
    <row r="187" spans="1:5" s="67" customFormat="1" ht="12" customHeight="1">
      <c r="A187"/>
      <c r="B187"/>
      <c r="C187"/>
      <c r="D187"/>
      <c r="E187"/>
    </row>
    <row r="188" spans="1:5" s="67" customFormat="1" ht="12" customHeight="1">
      <c r="A188"/>
      <c r="B188"/>
      <c r="C188"/>
      <c r="D188"/>
      <c r="E188"/>
    </row>
    <row r="189" spans="1:5" s="67" customFormat="1" ht="12" customHeight="1">
      <c r="A189"/>
      <c r="B189"/>
      <c r="C189"/>
      <c r="D189"/>
      <c r="E189"/>
    </row>
    <row r="190" spans="1:5" s="67" customFormat="1" ht="12" customHeight="1">
      <c r="A190"/>
      <c r="B190"/>
      <c r="C190"/>
      <c r="D190"/>
      <c r="E190"/>
    </row>
    <row r="191" spans="1:5" s="67" customFormat="1" ht="12" customHeight="1">
      <c r="A191"/>
      <c r="B191"/>
      <c r="C191"/>
      <c r="D191"/>
      <c r="E191"/>
    </row>
    <row r="192" spans="1:5" s="67" customFormat="1" ht="12" customHeight="1">
      <c r="A192"/>
      <c r="B192"/>
      <c r="C192"/>
      <c r="D192"/>
      <c r="E192"/>
    </row>
    <row r="193" spans="1:5" s="67" customFormat="1" ht="12" customHeight="1">
      <c r="A193"/>
      <c r="B193"/>
      <c r="C193"/>
      <c r="D193"/>
      <c r="E193"/>
    </row>
    <row r="194" spans="1:5" s="67" customFormat="1" ht="12" customHeight="1">
      <c r="A194"/>
      <c r="B194"/>
      <c r="C194"/>
      <c r="D194"/>
      <c r="E194"/>
    </row>
    <row r="195" spans="1:5" s="67" customFormat="1" ht="12" customHeight="1">
      <c r="A195"/>
      <c r="B195"/>
      <c r="C195"/>
      <c r="D195"/>
      <c r="E195"/>
    </row>
    <row r="196" spans="1:5" s="67" customFormat="1" ht="12" customHeight="1">
      <c r="A196"/>
      <c r="B196"/>
      <c r="C196"/>
      <c r="D196"/>
      <c r="E196"/>
    </row>
    <row r="197" spans="1:5" s="67" customFormat="1" ht="12" customHeight="1">
      <c r="A197"/>
      <c r="B197"/>
      <c r="C197"/>
      <c r="D197"/>
      <c r="E197"/>
    </row>
    <row r="198" spans="1:5" s="67" customFormat="1" ht="12" customHeight="1">
      <c r="A198"/>
      <c r="B198"/>
      <c r="C198"/>
      <c r="D198"/>
      <c r="E198"/>
    </row>
    <row r="199" spans="1:5" s="67" customFormat="1" ht="12" customHeight="1">
      <c r="A199"/>
      <c r="B199"/>
      <c r="C199"/>
      <c r="D199"/>
      <c r="E199"/>
    </row>
    <row r="200" spans="1:5" s="67" customFormat="1" ht="12" customHeight="1">
      <c r="A200"/>
      <c r="B200"/>
      <c r="C200"/>
      <c r="D200"/>
      <c r="E200"/>
    </row>
    <row r="201" spans="1:5" s="67" customFormat="1" ht="12" customHeight="1">
      <c r="A201"/>
      <c r="B201"/>
      <c r="C201"/>
      <c r="D201"/>
      <c r="E201"/>
    </row>
    <row r="202" spans="1:5" s="67" customFormat="1" ht="12" customHeight="1">
      <c r="A202"/>
      <c r="B202"/>
      <c r="C202"/>
      <c r="D202"/>
      <c r="E202"/>
    </row>
    <row r="203" spans="1:5" s="67" customFormat="1" ht="12" customHeight="1">
      <c r="A203"/>
      <c r="B203"/>
      <c r="C203"/>
      <c r="D203"/>
      <c r="E203"/>
    </row>
    <row r="204" spans="1:5" s="67" customFormat="1" ht="12" customHeight="1">
      <c r="A204"/>
      <c r="B204"/>
      <c r="C204"/>
      <c r="D204"/>
      <c r="E204"/>
    </row>
    <row r="205" spans="1:5" s="67" customFormat="1" ht="12" customHeight="1">
      <c r="A205"/>
      <c r="B205"/>
      <c r="C205"/>
      <c r="D205"/>
      <c r="E205"/>
    </row>
    <row r="206" spans="1:5" s="67" customFormat="1" ht="12" customHeight="1">
      <c r="A206"/>
      <c r="B206"/>
      <c r="C206"/>
      <c r="D206"/>
      <c r="E206"/>
    </row>
    <row r="207" spans="1:5" s="67" customFormat="1" ht="12" customHeight="1">
      <c r="A207"/>
      <c r="B207"/>
      <c r="C207"/>
      <c r="D207"/>
      <c r="E207"/>
    </row>
    <row r="208" spans="1:5" s="67" customFormat="1" ht="12" customHeight="1">
      <c r="A208"/>
      <c r="B208"/>
      <c r="C208"/>
      <c r="D208"/>
      <c r="E208"/>
    </row>
    <row r="209" spans="1:5" s="67" customFormat="1" ht="12" customHeight="1">
      <c r="A209"/>
      <c r="B209"/>
      <c r="C209"/>
      <c r="D209"/>
      <c r="E209"/>
    </row>
    <row r="210" spans="1:5" s="67" customFormat="1" ht="12" customHeight="1">
      <c r="A210"/>
      <c r="B210"/>
      <c r="C210"/>
      <c r="D210"/>
      <c r="E210"/>
    </row>
    <row r="211" spans="1:5" s="67" customFormat="1" ht="12" customHeight="1">
      <c r="A211"/>
      <c r="B211"/>
      <c r="C211"/>
      <c r="D211"/>
      <c r="E211"/>
    </row>
    <row r="212" spans="1:5" s="67" customFormat="1" ht="12" customHeight="1">
      <c r="A212"/>
      <c r="B212"/>
      <c r="C212"/>
      <c r="D212"/>
      <c r="E212"/>
    </row>
    <row r="213" spans="1:5" s="67" customFormat="1" ht="12" customHeight="1">
      <c r="A213"/>
      <c r="B213"/>
      <c r="C213"/>
      <c r="D213"/>
      <c r="E213"/>
    </row>
    <row r="214" spans="1:5" s="67" customFormat="1" ht="12" customHeight="1">
      <c r="A214"/>
      <c r="B214"/>
      <c r="C214"/>
      <c r="D214"/>
      <c r="E214"/>
    </row>
    <row r="215" spans="1:5" s="67" customFormat="1" ht="12" customHeight="1">
      <c r="A215"/>
      <c r="B215"/>
      <c r="C215"/>
      <c r="D215"/>
      <c r="E215"/>
    </row>
    <row r="216" spans="1:5" s="67" customFormat="1" ht="12" customHeight="1">
      <c r="A216"/>
      <c r="B216"/>
      <c r="C216"/>
      <c r="D216"/>
      <c r="E216"/>
    </row>
    <row r="217" spans="1:5" s="67" customFormat="1" ht="12" customHeight="1">
      <c r="A217"/>
      <c r="B217"/>
      <c r="C217"/>
      <c r="D217"/>
      <c r="E217"/>
    </row>
    <row r="218" spans="1:5" s="67" customFormat="1" ht="12" customHeight="1">
      <c r="A218"/>
      <c r="B218"/>
      <c r="C218"/>
      <c r="D218"/>
      <c r="E218"/>
    </row>
    <row r="219" spans="1:5" s="67" customFormat="1" ht="12" customHeight="1">
      <c r="A219"/>
      <c r="B219"/>
      <c r="C219"/>
      <c r="D219"/>
      <c r="E219"/>
    </row>
    <row r="220" spans="1:5" s="67" customFormat="1" ht="12" customHeight="1">
      <c r="A220"/>
      <c r="B220"/>
      <c r="C220"/>
      <c r="D220"/>
      <c r="E220"/>
    </row>
    <row r="221" spans="1:9" s="67" customFormat="1" ht="12" customHeight="1">
      <c r="A221"/>
      <c r="B221"/>
      <c r="C221"/>
      <c r="D221"/>
      <c r="E221"/>
      <c r="F221"/>
      <c r="G221"/>
      <c r="H221"/>
      <c r="I221"/>
    </row>
    <row r="222" spans="1:9" s="67" customFormat="1" ht="12" customHeight="1">
      <c r="A222"/>
      <c r="B222"/>
      <c r="C222"/>
      <c r="D222"/>
      <c r="E222"/>
      <c r="F222"/>
      <c r="G222"/>
      <c r="H222"/>
      <c r="I222"/>
    </row>
    <row r="223" spans="1:9" s="67" customFormat="1" ht="12" customHeight="1">
      <c r="A223"/>
      <c r="B223"/>
      <c r="C223"/>
      <c r="D223"/>
      <c r="E223"/>
      <c r="F223"/>
      <c r="G223"/>
      <c r="H223"/>
      <c r="I223"/>
    </row>
    <row r="224" spans="1:9" s="67" customFormat="1" ht="12" customHeight="1">
      <c r="A224"/>
      <c r="B224"/>
      <c r="C224"/>
      <c r="D224"/>
      <c r="E224"/>
      <c r="F224"/>
      <c r="G224"/>
      <c r="H224"/>
      <c r="I224"/>
    </row>
    <row r="225" spans="1:9" s="67" customFormat="1" ht="12" customHeight="1">
      <c r="A225"/>
      <c r="B225"/>
      <c r="C225"/>
      <c r="D225"/>
      <c r="E225"/>
      <c r="F225"/>
      <c r="G225"/>
      <c r="H225"/>
      <c r="I225"/>
    </row>
    <row r="226" spans="1:9" s="67" customFormat="1" ht="12" customHeight="1">
      <c r="A226"/>
      <c r="B226"/>
      <c r="C226"/>
      <c r="D226"/>
      <c r="E226"/>
      <c r="F226"/>
      <c r="G226"/>
      <c r="H226"/>
      <c r="I226"/>
    </row>
    <row r="227" spans="1:9" s="67" customFormat="1" ht="12" customHeight="1">
      <c r="A227"/>
      <c r="B227"/>
      <c r="C227"/>
      <c r="D227"/>
      <c r="E227"/>
      <c r="F227"/>
      <c r="G227"/>
      <c r="H227"/>
      <c r="I227"/>
    </row>
    <row r="228" spans="1:9" s="67" customFormat="1" ht="12" customHeight="1">
      <c r="A228"/>
      <c r="B228"/>
      <c r="C228"/>
      <c r="D228"/>
      <c r="E228"/>
      <c r="F228" s="87"/>
      <c r="G228" s="87"/>
      <c r="H228" s="87"/>
      <c r="I228" s="87"/>
    </row>
    <row r="229" spans="1:9" s="67" customFormat="1" ht="12" customHeight="1">
      <c r="A229"/>
      <c r="B229"/>
      <c r="C229"/>
      <c r="D229"/>
      <c r="E229"/>
      <c r="F229"/>
      <c r="G229"/>
      <c r="H229"/>
      <c r="I229"/>
    </row>
    <row r="230" spans="1:9" s="67" customFormat="1" ht="12" customHeight="1">
      <c r="A230"/>
      <c r="B230"/>
      <c r="C230"/>
      <c r="D230"/>
      <c r="E230"/>
      <c r="F230"/>
      <c r="G230"/>
      <c r="H230"/>
      <c r="I230"/>
    </row>
    <row r="231" spans="1:9" s="67" customFormat="1" ht="12" customHeight="1">
      <c r="A231"/>
      <c r="B231"/>
      <c r="C231"/>
      <c r="D231"/>
      <c r="E231"/>
      <c r="F231"/>
      <c r="G231"/>
      <c r="H231"/>
      <c r="I231"/>
    </row>
    <row r="232" spans="1:9" s="67" customFormat="1" ht="12" customHeight="1">
      <c r="A232"/>
      <c r="B232"/>
      <c r="C232"/>
      <c r="D232"/>
      <c r="E232"/>
      <c r="F232"/>
      <c r="G232"/>
      <c r="H232"/>
      <c r="I232"/>
    </row>
    <row r="233" spans="1:9" s="67" customFormat="1" ht="12" customHeight="1">
      <c r="A233"/>
      <c r="B233"/>
      <c r="C233"/>
      <c r="D233"/>
      <c r="E233"/>
      <c r="F233"/>
      <c r="G233"/>
      <c r="H233"/>
      <c r="I233"/>
    </row>
    <row r="234" spans="1:9" s="67" customFormat="1" ht="12" customHeight="1">
      <c r="A234"/>
      <c r="B234"/>
      <c r="C234"/>
      <c r="D234"/>
      <c r="E234"/>
      <c r="F234"/>
      <c r="G234"/>
      <c r="H234"/>
      <c r="I234"/>
    </row>
    <row r="235" spans="1:9" s="67" customFormat="1" ht="12" customHeight="1">
      <c r="A235"/>
      <c r="B235"/>
      <c r="C235"/>
      <c r="D235"/>
      <c r="E235"/>
      <c r="F235"/>
      <c r="G235"/>
      <c r="H235"/>
      <c r="I235"/>
    </row>
    <row r="236" spans="1:9" s="67" customFormat="1" ht="12" customHeight="1">
      <c r="A236"/>
      <c r="B236"/>
      <c r="C236"/>
      <c r="D236"/>
      <c r="E236"/>
      <c r="F236"/>
      <c r="G236"/>
      <c r="H236"/>
      <c r="I236"/>
    </row>
    <row r="237" spans="1:9" s="67" customFormat="1" ht="12" customHeight="1">
      <c r="A237"/>
      <c r="B237"/>
      <c r="C237"/>
      <c r="D237"/>
      <c r="E237"/>
      <c r="F237"/>
      <c r="G237"/>
      <c r="H237"/>
      <c r="I237"/>
    </row>
    <row r="238" spans="1:9" s="67" customFormat="1" ht="12" customHeight="1">
      <c r="A238"/>
      <c r="B238"/>
      <c r="C238"/>
      <c r="D238"/>
      <c r="E238"/>
      <c r="F238"/>
      <c r="G238"/>
      <c r="H238"/>
      <c r="I238"/>
    </row>
    <row r="239" spans="1:9" s="67" customFormat="1" ht="12" customHeight="1">
      <c r="A239"/>
      <c r="B239"/>
      <c r="C239"/>
      <c r="D239"/>
      <c r="E239"/>
      <c r="F239"/>
      <c r="G239"/>
      <c r="H239"/>
      <c r="I239"/>
    </row>
    <row r="240" spans="1:9" s="67" customFormat="1" ht="12" customHeight="1">
      <c r="A240"/>
      <c r="B240"/>
      <c r="C240"/>
      <c r="D240"/>
      <c r="E240"/>
      <c r="F240"/>
      <c r="G240"/>
      <c r="H240"/>
      <c r="I240"/>
    </row>
    <row r="241" spans="1:9" s="67" customFormat="1" ht="12" customHeight="1">
      <c r="A241"/>
      <c r="B241"/>
      <c r="C241"/>
      <c r="D241"/>
      <c r="E241"/>
      <c r="F241"/>
      <c r="G241"/>
      <c r="H241"/>
      <c r="I241"/>
    </row>
    <row r="242" spans="1:9" s="67" customFormat="1" ht="12" customHeight="1">
      <c r="A242"/>
      <c r="B242"/>
      <c r="C242"/>
      <c r="D242"/>
      <c r="E242"/>
      <c r="F242"/>
      <c r="G242"/>
      <c r="H242"/>
      <c r="I242"/>
    </row>
    <row r="243" spans="1:9" s="67" customFormat="1" ht="12" customHeight="1">
      <c r="A243"/>
      <c r="B243"/>
      <c r="C243"/>
      <c r="D243"/>
      <c r="E243"/>
      <c r="F243"/>
      <c r="G243"/>
      <c r="H243"/>
      <c r="I243"/>
    </row>
    <row r="244" spans="1:9" s="67" customFormat="1" ht="12" customHeight="1">
      <c r="A244"/>
      <c r="B244"/>
      <c r="C244"/>
      <c r="D244"/>
      <c r="E244"/>
      <c r="F244"/>
      <c r="G244"/>
      <c r="H244"/>
      <c r="I244"/>
    </row>
    <row r="245" spans="1:9" s="67" customFormat="1" ht="12" customHeight="1">
      <c r="A245"/>
      <c r="B245"/>
      <c r="C245"/>
      <c r="D245"/>
      <c r="E245"/>
      <c r="F245"/>
      <c r="G245"/>
      <c r="H245"/>
      <c r="I245"/>
    </row>
    <row r="246" spans="1:9" s="67" customFormat="1" ht="12" customHeight="1">
      <c r="A246"/>
      <c r="B246"/>
      <c r="C246"/>
      <c r="D246"/>
      <c r="E246"/>
      <c r="F246"/>
      <c r="G246"/>
      <c r="H246"/>
      <c r="I246"/>
    </row>
    <row r="247" spans="1:9" s="67" customFormat="1" ht="12" customHeight="1">
      <c r="A247"/>
      <c r="B247"/>
      <c r="C247"/>
      <c r="D247"/>
      <c r="E247"/>
      <c r="F247"/>
      <c r="G247"/>
      <c r="H247"/>
      <c r="I247"/>
    </row>
    <row r="248" spans="1:9" s="67" customFormat="1" ht="12" customHeight="1">
      <c r="A248"/>
      <c r="B248"/>
      <c r="C248"/>
      <c r="D248"/>
      <c r="E248"/>
      <c r="F248"/>
      <c r="G248"/>
      <c r="H248"/>
      <c r="I248"/>
    </row>
    <row r="249" spans="1:9" s="67" customFormat="1" ht="12" customHeight="1">
      <c r="A249"/>
      <c r="B249"/>
      <c r="C249"/>
      <c r="D249"/>
      <c r="E249"/>
      <c r="F249"/>
      <c r="G249"/>
      <c r="H249"/>
      <c r="I249"/>
    </row>
    <row r="250" spans="1:9" s="67" customFormat="1" ht="12" customHeight="1">
      <c r="A250"/>
      <c r="B250"/>
      <c r="C250"/>
      <c r="D250"/>
      <c r="E250"/>
      <c r="F250"/>
      <c r="G250"/>
      <c r="H250"/>
      <c r="I250"/>
    </row>
    <row r="251" spans="1:9" s="67" customFormat="1" ht="12" customHeight="1">
      <c r="A251"/>
      <c r="B251"/>
      <c r="C251"/>
      <c r="D251"/>
      <c r="E251"/>
      <c r="F251"/>
      <c r="G251"/>
      <c r="H251"/>
      <c r="I251"/>
    </row>
    <row r="252" spans="1:9" s="67" customFormat="1" ht="12" customHeight="1">
      <c r="A252"/>
      <c r="B252"/>
      <c r="C252"/>
      <c r="D252"/>
      <c r="E252"/>
      <c r="F252"/>
      <c r="G252"/>
      <c r="H252"/>
      <c r="I252"/>
    </row>
    <row r="253" spans="1:9" s="67" customFormat="1" ht="12" customHeight="1">
      <c r="A253"/>
      <c r="B253"/>
      <c r="C253"/>
      <c r="D253"/>
      <c r="E253"/>
      <c r="F253"/>
      <c r="G253"/>
      <c r="H253"/>
      <c r="I253"/>
    </row>
    <row r="254" spans="1:9" s="67" customFormat="1" ht="12" customHeight="1">
      <c r="A254"/>
      <c r="B254"/>
      <c r="C254"/>
      <c r="D254"/>
      <c r="E254"/>
      <c r="F254"/>
      <c r="G254"/>
      <c r="H254"/>
      <c r="I254"/>
    </row>
    <row r="255" spans="1:9" s="67" customFormat="1" ht="12" customHeight="1">
      <c r="A255"/>
      <c r="B255"/>
      <c r="C255"/>
      <c r="D255"/>
      <c r="E255"/>
      <c r="F255"/>
      <c r="G255"/>
      <c r="H255"/>
      <c r="I255"/>
    </row>
    <row r="256" spans="1:9" s="67" customFormat="1" ht="12" customHeight="1">
      <c r="A256"/>
      <c r="B256"/>
      <c r="C256"/>
      <c r="D256"/>
      <c r="E256"/>
      <c r="F256"/>
      <c r="G256"/>
      <c r="H256"/>
      <c r="I256"/>
    </row>
    <row r="257" spans="1:9" s="67" customFormat="1" ht="12" customHeight="1">
      <c r="A257"/>
      <c r="B257"/>
      <c r="C257"/>
      <c r="D257"/>
      <c r="E257"/>
      <c r="F257"/>
      <c r="G257"/>
      <c r="H257"/>
      <c r="I257"/>
    </row>
    <row r="258" spans="1:9" s="67" customFormat="1" ht="12" customHeight="1">
      <c r="A258"/>
      <c r="B258"/>
      <c r="C258"/>
      <c r="D258"/>
      <c r="E258"/>
      <c r="F258"/>
      <c r="G258"/>
      <c r="H258"/>
      <c r="I258"/>
    </row>
    <row r="259" spans="1:9" s="67" customFormat="1" ht="12" customHeight="1">
      <c r="A259"/>
      <c r="B259"/>
      <c r="C259"/>
      <c r="D259"/>
      <c r="E259"/>
      <c r="F259"/>
      <c r="G259"/>
      <c r="H259"/>
      <c r="I259"/>
    </row>
    <row r="260" spans="1:9" s="67" customFormat="1" ht="12" customHeight="1">
      <c r="A260"/>
      <c r="B260"/>
      <c r="C260"/>
      <c r="D260"/>
      <c r="E260"/>
      <c r="F260"/>
      <c r="G260"/>
      <c r="H260"/>
      <c r="I260"/>
    </row>
    <row r="261" spans="1:9" s="67" customFormat="1" ht="12" customHeight="1">
      <c r="A261"/>
      <c r="B261"/>
      <c r="C261"/>
      <c r="D261"/>
      <c r="E261"/>
      <c r="F261"/>
      <c r="G261"/>
      <c r="H261"/>
      <c r="I261"/>
    </row>
    <row r="262" spans="1:9" s="67" customFormat="1" ht="12" customHeight="1">
      <c r="A262"/>
      <c r="B262"/>
      <c r="C262"/>
      <c r="D262"/>
      <c r="E262"/>
      <c r="F262"/>
      <c r="G262"/>
      <c r="H262"/>
      <c r="I262"/>
    </row>
    <row r="263" spans="1:9" s="67" customFormat="1" ht="12" customHeight="1">
      <c r="A263"/>
      <c r="B263"/>
      <c r="C263"/>
      <c r="D263"/>
      <c r="E263"/>
      <c r="F263"/>
      <c r="G263"/>
      <c r="H263"/>
      <c r="I263"/>
    </row>
    <row r="264" spans="1:9" s="67" customFormat="1" ht="12" customHeight="1">
      <c r="A264"/>
      <c r="B264"/>
      <c r="C264"/>
      <c r="D264"/>
      <c r="E264"/>
      <c r="F264"/>
      <c r="G264"/>
      <c r="H264"/>
      <c r="I264"/>
    </row>
    <row r="265" spans="1:9" s="67" customFormat="1" ht="12" customHeight="1">
      <c r="A265"/>
      <c r="B265"/>
      <c r="C265"/>
      <c r="D265"/>
      <c r="E265"/>
      <c r="F265"/>
      <c r="G265"/>
      <c r="H265"/>
      <c r="I265"/>
    </row>
    <row r="266" spans="1:9" s="67" customFormat="1" ht="12" customHeight="1">
      <c r="A266"/>
      <c r="B266"/>
      <c r="C266"/>
      <c r="D266"/>
      <c r="E266"/>
      <c r="F266"/>
      <c r="G266"/>
      <c r="H266"/>
      <c r="I266"/>
    </row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spans="1:9" s="87" customFormat="1" ht="19.5" customHeight="1">
      <c r="A274"/>
      <c r="B274"/>
      <c r="C274"/>
      <c r="D274"/>
      <c r="E274"/>
      <c r="F274"/>
      <c r="G274"/>
      <c r="H274"/>
      <c r="I274"/>
    </row>
  </sheetData>
  <mergeCells count="7">
    <mergeCell ref="A1:E1"/>
    <mergeCell ref="A149:D149"/>
    <mergeCell ref="A4:A5"/>
    <mergeCell ref="B4:B5"/>
    <mergeCell ref="C4:C5"/>
    <mergeCell ref="D4:D5"/>
    <mergeCell ref="E4:E5"/>
  </mergeCells>
  <printOptions horizontalCentered="1"/>
  <pageMargins left="0.5511811023622047" right="0.5511811023622047" top="0.984251968503937" bottom="0.4330708661417323" header="0.3937007874015748" footer="0.3937007874015748"/>
  <pageSetup horizontalDpi="300" verticalDpi="300" orientation="portrait" paperSize="9" scale="95" r:id="rId1"/>
  <headerFooter alignWithMargins="0">
    <oddHeader>&amp;R&amp;9Załącznik nr &amp;A
do uchwały Rady Gminy nr VII/24/2007
z dnia 30 marca 2007r.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7">
      <selection activeCell="J11" sqref="J11"/>
    </sheetView>
  </sheetViews>
  <sheetFormatPr defaultColWidth="9.00390625" defaultRowHeight="12.75"/>
  <cols>
    <col min="1" max="1" width="4.75390625" style="0" customWidth="1"/>
    <col min="2" max="2" width="35.75390625" style="0" customWidth="1"/>
    <col min="3" max="3" width="10.75390625" style="0" customWidth="1"/>
    <col min="4" max="4" width="15.00390625" style="0" customWidth="1"/>
    <col min="5" max="6" width="11.25390625" style="0" customWidth="1"/>
    <col min="7" max="7" width="9.875" style="0" customWidth="1"/>
    <col min="8" max="8" width="14.25390625" style="0" customWidth="1"/>
    <col min="9" max="9" width="10.00390625" style="0" customWidth="1"/>
    <col min="10" max="10" width="13.75390625" style="0" customWidth="1"/>
    <col min="11" max="11" width="13.625" style="0" customWidth="1"/>
  </cols>
  <sheetData>
    <row r="1" spans="1:10" ht="16.5">
      <c r="A1" s="435" t="s">
        <v>66</v>
      </c>
      <c r="B1" s="435"/>
      <c r="C1" s="435"/>
      <c r="D1" s="435"/>
      <c r="E1" s="435"/>
      <c r="F1" s="435"/>
      <c r="G1" s="435"/>
      <c r="H1" s="435"/>
      <c r="I1" s="435"/>
      <c r="J1" s="435"/>
    </row>
    <row r="2" spans="1:10" ht="16.5">
      <c r="A2" s="435" t="s">
        <v>178</v>
      </c>
      <c r="B2" s="435"/>
      <c r="C2" s="435"/>
      <c r="D2" s="435"/>
      <c r="E2" s="435"/>
      <c r="F2" s="435"/>
      <c r="G2" s="435"/>
      <c r="H2" s="435"/>
      <c r="I2" s="435"/>
      <c r="J2" s="435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1" t="s">
        <v>44</v>
      </c>
    </row>
    <row r="5" spans="1:11" ht="15" customHeight="1">
      <c r="A5" s="383" t="s">
        <v>67</v>
      </c>
      <c r="B5" s="383" t="s">
        <v>0</v>
      </c>
      <c r="C5" s="411" t="s">
        <v>182</v>
      </c>
      <c r="D5" s="404" t="s">
        <v>93</v>
      </c>
      <c r="E5" s="405"/>
      <c r="F5" s="405"/>
      <c r="G5" s="406"/>
      <c r="H5" s="411" t="s">
        <v>9</v>
      </c>
      <c r="I5" s="411"/>
      <c r="J5" s="411" t="s">
        <v>183</v>
      </c>
      <c r="K5" s="411" t="s">
        <v>189</v>
      </c>
    </row>
    <row r="6" spans="1:11" ht="15" customHeight="1">
      <c r="A6" s="383"/>
      <c r="B6" s="383"/>
      <c r="C6" s="411"/>
      <c r="D6" s="411" t="s">
        <v>7</v>
      </c>
      <c r="E6" s="431" t="s">
        <v>6</v>
      </c>
      <c r="F6" s="432"/>
      <c r="G6" s="433"/>
      <c r="H6" s="411" t="s">
        <v>7</v>
      </c>
      <c r="I6" s="411" t="s">
        <v>71</v>
      </c>
      <c r="J6" s="411"/>
      <c r="K6" s="411"/>
    </row>
    <row r="7" spans="1:11" ht="18" customHeight="1">
      <c r="A7" s="383"/>
      <c r="B7" s="383"/>
      <c r="C7" s="411"/>
      <c r="D7" s="411"/>
      <c r="E7" s="398" t="s">
        <v>184</v>
      </c>
      <c r="F7" s="431" t="s">
        <v>6</v>
      </c>
      <c r="G7" s="433"/>
      <c r="H7" s="411"/>
      <c r="I7" s="411"/>
      <c r="J7" s="411"/>
      <c r="K7" s="411"/>
    </row>
    <row r="8" spans="1:11" ht="42" customHeight="1">
      <c r="A8" s="383"/>
      <c r="B8" s="383"/>
      <c r="C8" s="411"/>
      <c r="D8" s="411"/>
      <c r="E8" s="400"/>
      <c r="F8" s="97" t="s">
        <v>181</v>
      </c>
      <c r="G8" s="97" t="s">
        <v>180</v>
      </c>
      <c r="H8" s="411"/>
      <c r="I8" s="411"/>
      <c r="J8" s="411"/>
      <c r="K8" s="411"/>
    </row>
    <row r="9" spans="1:11" ht="7.5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</row>
    <row r="10" spans="1:11" ht="19.5" customHeight="1">
      <c r="A10" s="36" t="s">
        <v>11</v>
      </c>
      <c r="B10" s="24" t="s">
        <v>12</v>
      </c>
      <c r="C10" s="215">
        <v>-28637</v>
      </c>
      <c r="D10" s="215">
        <v>1506500</v>
      </c>
      <c r="E10" s="215">
        <v>198390</v>
      </c>
      <c r="F10" s="215">
        <v>198390</v>
      </c>
      <c r="G10" s="215"/>
      <c r="H10" s="215">
        <v>1508186</v>
      </c>
      <c r="I10" s="215">
        <v>0</v>
      </c>
      <c r="J10" s="215">
        <v>30323</v>
      </c>
      <c r="K10" s="308" t="s">
        <v>52</v>
      </c>
    </row>
    <row r="11" spans="1:11" ht="19.5" customHeight="1">
      <c r="A11" s="37"/>
      <c r="B11" s="38" t="s">
        <v>104</v>
      </c>
      <c r="C11" s="216"/>
      <c r="D11" s="216"/>
      <c r="E11" s="216"/>
      <c r="F11" s="216"/>
      <c r="G11" s="216"/>
      <c r="H11" s="216"/>
      <c r="I11" s="216"/>
      <c r="J11" s="216"/>
      <c r="K11" s="309"/>
    </row>
    <row r="12" spans="1:11" ht="26.25" customHeight="1">
      <c r="A12" s="37"/>
      <c r="B12" s="314" t="s">
        <v>633</v>
      </c>
      <c r="C12" s="216">
        <v>-28637</v>
      </c>
      <c r="D12" s="216">
        <v>1506500</v>
      </c>
      <c r="E12" s="216">
        <v>198390</v>
      </c>
      <c r="F12" s="216">
        <v>198390</v>
      </c>
      <c r="G12" s="216"/>
      <c r="H12" s="216">
        <v>1508186</v>
      </c>
      <c r="I12" s="216">
        <v>0</v>
      </c>
      <c r="J12" s="216">
        <v>30323</v>
      </c>
      <c r="K12" s="309" t="s">
        <v>52</v>
      </c>
    </row>
    <row r="13" spans="1:11" ht="19.5" customHeight="1">
      <c r="A13" s="37"/>
      <c r="B13" s="39" t="s">
        <v>14</v>
      </c>
      <c r="C13" s="216"/>
      <c r="D13" s="216"/>
      <c r="E13" s="216"/>
      <c r="F13" s="216"/>
      <c r="G13" s="216"/>
      <c r="H13" s="216"/>
      <c r="I13" s="216"/>
      <c r="J13" s="216"/>
      <c r="K13" s="309" t="s">
        <v>52</v>
      </c>
    </row>
    <row r="14" spans="1:11" ht="19.5" customHeight="1">
      <c r="A14" s="37"/>
      <c r="B14" s="39" t="s">
        <v>15</v>
      </c>
      <c r="C14" s="216"/>
      <c r="D14" s="216"/>
      <c r="E14" s="216"/>
      <c r="F14" s="216"/>
      <c r="G14" s="216"/>
      <c r="H14" s="216"/>
      <c r="I14" s="216"/>
      <c r="J14" s="216"/>
      <c r="K14" s="309" t="s">
        <v>52</v>
      </c>
    </row>
    <row r="15" spans="1:11" ht="19.5" customHeight="1">
      <c r="A15" s="40"/>
      <c r="B15" s="41" t="s">
        <v>1</v>
      </c>
      <c r="C15" s="310"/>
      <c r="D15" s="310"/>
      <c r="E15" s="310"/>
      <c r="F15" s="310"/>
      <c r="G15" s="310"/>
      <c r="H15" s="310"/>
      <c r="I15" s="310"/>
      <c r="J15" s="310"/>
      <c r="K15" s="311" t="s">
        <v>52</v>
      </c>
    </row>
    <row r="16" spans="1:11" ht="19.5" customHeight="1">
      <c r="A16" s="36" t="s">
        <v>17</v>
      </c>
      <c r="B16" s="24" t="s">
        <v>16</v>
      </c>
      <c r="C16" s="215">
        <v>0</v>
      </c>
      <c r="D16" s="215">
        <v>0</v>
      </c>
      <c r="E16" s="215"/>
      <c r="F16" s="308" t="s">
        <v>52</v>
      </c>
      <c r="G16" s="215"/>
      <c r="H16" s="215">
        <v>0</v>
      </c>
      <c r="I16" s="215"/>
      <c r="J16" s="215"/>
      <c r="K16" s="308" t="s">
        <v>52</v>
      </c>
    </row>
    <row r="17" spans="1:11" ht="19.5" customHeight="1">
      <c r="A17" s="37"/>
      <c r="B17" s="38" t="s">
        <v>104</v>
      </c>
      <c r="C17" s="216"/>
      <c r="D17" s="216"/>
      <c r="E17" s="216"/>
      <c r="F17" s="309"/>
      <c r="G17" s="216"/>
      <c r="H17" s="216"/>
      <c r="I17" s="216"/>
      <c r="J17" s="216"/>
      <c r="K17" s="309"/>
    </row>
    <row r="18" spans="1:11" ht="19.5" customHeight="1">
      <c r="A18" s="37"/>
      <c r="B18" s="39" t="s">
        <v>13</v>
      </c>
      <c r="C18" s="216"/>
      <c r="D18" s="216"/>
      <c r="E18" s="216"/>
      <c r="F18" s="309" t="s">
        <v>52</v>
      </c>
      <c r="G18" s="216"/>
      <c r="H18" s="216"/>
      <c r="I18" s="216"/>
      <c r="J18" s="216"/>
      <c r="K18" s="309" t="s">
        <v>52</v>
      </c>
    </row>
    <row r="19" spans="1:11" ht="19.5" customHeight="1">
      <c r="A19" s="37"/>
      <c r="B19" s="39" t="s">
        <v>14</v>
      </c>
      <c r="C19" s="216"/>
      <c r="D19" s="216"/>
      <c r="E19" s="216"/>
      <c r="F19" s="309" t="s">
        <v>52</v>
      </c>
      <c r="G19" s="216"/>
      <c r="H19" s="216"/>
      <c r="I19" s="216"/>
      <c r="J19" s="216"/>
      <c r="K19" s="309" t="s">
        <v>52</v>
      </c>
    </row>
    <row r="20" spans="1:11" ht="19.5" customHeight="1">
      <c r="A20" s="37"/>
      <c r="B20" s="39" t="s">
        <v>15</v>
      </c>
      <c r="C20" s="216"/>
      <c r="D20" s="216"/>
      <c r="E20" s="216"/>
      <c r="F20" s="309" t="s">
        <v>52</v>
      </c>
      <c r="G20" s="216"/>
      <c r="H20" s="216"/>
      <c r="I20" s="216"/>
      <c r="J20" s="216"/>
      <c r="K20" s="309" t="s">
        <v>52</v>
      </c>
    </row>
    <row r="21" spans="1:11" ht="19.5" customHeight="1">
      <c r="A21" s="40"/>
      <c r="B21" s="41" t="s">
        <v>1</v>
      </c>
      <c r="C21" s="310"/>
      <c r="D21" s="310"/>
      <c r="E21" s="310"/>
      <c r="F21" s="311" t="s">
        <v>52</v>
      </c>
      <c r="G21" s="310"/>
      <c r="H21" s="310"/>
      <c r="I21" s="310"/>
      <c r="J21" s="310"/>
      <c r="K21" s="311" t="s">
        <v>52</v>
      </c>
    </row>
    <row r="22" spans="1:11" ht="24.75" customHeight="1">
      <c r="A22" s="36" t="s">
        <v>18</v>
      </c>
      <c r="B22" s="96" t="s">
        <v>179</v>
      </c>
      <c r="C22" s="215"/>
      <c r="D22" s="309">
        <f>SUM(D24:D27)</f>
        <v>111510</v>
      </c>
      <c r="E22" s="312"/>
      <c r="F22" s="309" t="s">
        <v>52</v>
      </c>
      <c r="G22" s="309" t="s">
        <v>52</v>
      </c>
      <c r="H22" s="215">
        <f>SUM(H24:H27)</f>
        <v>111510</v>
      </c>
      <c r="I22" s="309" t="s">
        <v>52</v>
      </c>
      <c r="J22" s="215">
        <v>0</v>
      </c>
      <c r="K22" s="215"/>
    </row>
    <row r="23" spans="1:11" ht="19.5" customHeight="1">
      <c r="A23" s="25"/>
      <c r="B23" s="38" t="s">
        <v>104</v>
      </c>
      <c r="C23" s="216"/>
      <c r="D23" s="309"/>
      <c r="E23" s="312"/>
      <c r="F23" s="309"/>
      <c r="G23" s="309"/>
      <c r="H23" s="216"/>
      <c r="I23" s="309"/>
      <c r="J23" s="216"/>
      <c r="K23" s="216"/>
    </row>
    <row r="24" spans="1:11" ht="19.5" customHeight="1">
      <c r="A24" s="25"/>
      <c r="B24" s="39" t="s">
        <v>629</v>
      </c>
      <c r="C24" s="216">
        <v>0</v>
      </c>
      <c r="D24" s="309">
        <v>43000</v>
      </c>
      <c r="E24" s="312"/>
      <c r="F24" s="309" t="s">
        <v>52</v>
      </c>
      <c r="G24" s="309" t="s">
        <v>52</v>
      </c>
      <c r="H24" s="216">
        <v>43000</v>
      </c>
      <c r="I24" s="309" t="s">
        <v>52</v>
      </c>
      <c r="J24" s="216">
        <v>0</v>
      </c>
      <c r="K24" s="216"/>
    </row>
    <row r="25" spans="1:11" ht="19.5" customHeight="1">
      <c r="A25" s="25"/>
      <c r="B25" s="39" t="s">
        <v>630</v>
      </c>
      <c r="C25" s="216">
        <v>0</v>
      </c>
      <c r="D25" s="309">
        <v>47150</v>
      </c>
      <c r="E25" s="312"/>
      <c r="F25" s="309" t="s">
        <v>52</v>
      </c>
      <c r="G25" s="309" t="s">
        <v>52</v>
      </c>
      <c r="H25" s="216">
        <v>47150</v>
      </c>
      <c r="I25" s="309" t="s">
        <v>52</v>
      </c>
      <c r="J25" s="216">
        <v>0</v>
      </c>
      <c r="K25" s="216"/>
    </row>
    <row r="26" spans="1:11" ht="19.5" customHeight="1">
      <c r="A26" s="25"/>
      <c r="B26" s="39" t="s">
        <v>631</v>
      </c>
      <c r="C26" s="216">
        <v>0</v>
      </c>
      <c r="D26" s="309">
        <v>12850</v>
      </c>
      <c r="E26" s="312"/>
      <c r="F26" s="309" t="s">
        <v>52</v>
      </c>
      <c r="G26" s="309" t="s">
        <v>52</v>
      </c>
      <c r="H26" s="216">
        <v>12850</v>
      </c>
      <c r="I26" s="309" t="s">
        <v>52</v>
      </c>
      <c r="J26" s="216">
        <v>0</v>
      </c>
      <c r="K26" s="216"/>
    </row>
    <row r="27" spans="1:11" ht="19.5" customHeight="1">
      <c r="A27" s="26"/>
      <c r="B27" s="41" t="s">
        <v>632</v>
      </c>
      <c r="C27" s="310">
        <v>0</v>
      </c>
      <c r="D27" s="311">
        <v>8510</v>
      </c>
      <c r="E27" s="312"/>
      <c r="F27" s="311" t="s">
        <v>52</v>
      </c>
      <c r="G27" s="311" t="s">
        <v>52</v>
      </c>
      <c r="H27" s="310">
        <v>8510</v>
      </c>
      <c r="I27" s="311" t="s">
        <v>52</v>
      </c>
      <c r="J27" s="310">
        <v>0</v>
      </c>
      <c r="K27" s="310"/>
    </row>
    <row r="28" spans="1:11" s="87" customFormat="1" ht="19.5" customHeight="1">
      <c r="A28" s="434" t="s">
        <v>159</v>
      </c>
      <c r="B28" s="434"/>
      <c r="C28" s="313">
        <f>SUM(C22,C16,C10)</f>
        <v>-28637</v>
      </c>
      <c r="D28" s="313">
        <f>SUM(D22,D16,D10)</f>
        <v>1618010</v>
      </c>
      <c r="E28" s="313"/>
      <c r="F28" s="313">
        <f>SUM(F10)</f>
        <v>198390</v>
      </c>
      <c r="G28" s="313"/>
      <c r="H28" s="313">
        <f>SUM(H22,H16,H10)</f>
        <v>1619696</v>
      </c>
      <c r="I28" s="313"/>
      <c r="J28" s="313">
        <f>SUM(J22,J16,J10)</f>
        <v>30323</v>
      </c>
      <c r="K28" s="313"/>
    </row>
    <row r="29" ht="4.5" customHeight="1"/>
    <row r="30" ht="12.75" customHeight="1">
      <c r="A30" s="98" t="s">
        <v>185</v>
      </c>
    </row>
    <row r="31" ht="14.25">
      <c r="A31" s="98" t="s">
        <v>187</v>
      </c>
    </row>
    <row r="32" ht="12.75">
      <c r="A32" s="98" t="s">
        <v>188</v>
      </c>
    </row>
    <row r="33" ht="12.75">
      <c r="A33" s="98" t="s">
        <v>186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
 nr VII/24/2007
z dnia 30 marca 2007r.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6">
      <selection activeCell="G11" sqref="G11"/>
    </sheetView>
  </sheetViews>
  <sheetFormatPr defaultColWidth="9.00390625" defaultRowHeight="12.75"/>
  <cols>
    <col min="1" max="1" width="4.125" style="0" customWidth="1"/>
    <col min="2" max="2" width="5.875" style="0" customWidth="1"/>
    <col min="3" max="3" width="6.75390625" style="0" customWidth="1"/>
    <col min="4" max="4" width="4.75390625" style="0" customWidth="1"/>
    <col min="5" max="5" width="24.75390625" style="0" customWidth="1"/>
    <col min="6" max="6" width="37.875" style="0" customWidth="1"/>
    <col min="7" max="7" width="10.375" style="0" customWidth="1"/>
  </cols>
  <sheetData>
    <row r="1" spans="1:7" ht="19.5" customHeight="1">
      <c r="A1" s="423" t="s">
        <v>96</v>
      </c>
      <c r="B1" s="423"/>
      <c r="C1" s="423"/>
      <c r="D1" s="423"/>
      <c r="E1" s="423"/>
      <c r="F1" s="423"/>
      <c r="G1" s="423"/>
    </row>
    <row r="2" spans="5:7" ht="19.5" customHeight="1">
      <c r="E2" s="8"/>
      <c r="F2" s="8"/>
      <c r="G2" s="8"/>
    </row>
    <row r="3" spans="5:7" ht="19.5" customHeight="1">
      <c r="E3" s="2"/>
      <c r="F3" s="2"/>
      <c r="G3" s="13" t="s">
        <v>44</v>
      </c>
    </row>
    <row r="4" spans="1:7" ht="19.5" customHeight="1">
      <c r="A4" s="383" t="s">
        <v>67</v>
      </c>
      <c r="B4" s="383" t="s">
        <v>2</v>
      </c>
      <c r="C4" s="383" t="s">
        <v>3</v>
      </c>
      <c r="D4" s="407" t="s">
        <v>167</v>
      </c>
      <c r="E4" s="411" t="s">
        <v>94</v>
      </c>
      <c r="F4" s="411" t="s">
        <v>95</v>
      </c>
      <c r="G4" s="411" t="s">
        <v>45</v>
      </c>
    </row>
    <row r="5" spans="1:7" ht="19.5" customHeight="1">
      <c r="A5" s="383"/>
      <c r="B5" s="383"/>
      <c r="C5" s="383"/>
      <c r="D5" s="408"/>
      <c r="E5" s="411"/>
      <c r="F5" s="411"/>
      <c r="G5" s="411"/>
    </row>
    <row r="6" spans="1:7" ht="19.5" customHeight="1">
      <c r="A6" s="383"/>
      <c r="B6" s="383"/>
      <c r="C6" s="383"/>
      <c r="D6" s="409"/>
      <c r="E6" s="411"/>
      <c r="F6" s="411"/>
      <c r="G6" s="411"/>
    </row>
    <row r="7" spans="1:7" ht="7.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38.25" customHeight="1">
      <c r="A8" s="42">
        <v>1</v>
      </c>
      <c r="B8" s="42">
        <v>700</v>
      </c>
      <c r="C8" s="42">
        <v>70005</v>
      </c>
      <c r="D8" s="42">
        <v>2650</v>
      </c>
      <c r="E8" s="231" t="s">
        <v>601</v>
      </c>
      <c r="F8" s="231" t="s">
        <v>639</v>
      </c>
      <c r="G8" s="234">
        <v>12000</v>
      </c>
    </row>
    <row r="9" spans="1:7" ht="40.5" customHeight="1">
      <c r="A9" s="43">
        <v>2</v>
      </c>
      <c r="B9" s="43">
        <v>700</v>
      </c>
      <c r="C9" s="43">
        <v>70005</v>
      </c>
      <c r="D9" s="43">
        <v>2650</v>
      </c>
      <c r="E9" s="231" t="s">
        <v>601</v>
      </c>
      <c r="F9" s="232" t="s">
        <v>640</v>
      </c>
      <c r="G9" s="235">
        <v>6000</v>
      </c>
    </row>
    <row r="10" spans="1:7" ht="45.75" customHeight="1">
      <c r="A10" s="43">
        <v>3</v>
      </c>
      <c r="B10" s="43">
        <v>700</v>
      </c>
      <c r="C10" s="43">
        <v>70005</v>
      </c>
      <c r="D10" s="43">
        <v>2650</v>
      </c>
      <c r="E10" s="231" t="s">
        <v>601</v>
      </c>
      <c r="F10" s="232" t="s">
        <v>659</v>
      </c>
      <c r="G10" s="235">
        <v>128410</v>
      </c>
    </row>
    <row r="11" spans="1:7" ht="45" customHeight="1">
      <c r="A11" s="43">
        <v>5</v>
      </c>
      <c r="B11" s="43">
        <v>700</v>
      </c>
      <c r="C11" s="43">
        <v>70005</v>
      </c>
      <c r="D11" s="43">
        <v>2650</v>
      </c>
      <c r="E11" s="231" t="s">
        <v>601</v>
      </c>
      <c r="F11" s="232" t="s">
        <v>658</v>
      </c>
      <c r="G11" s="235">
        <v>31980</v>
      </c>
    </row>
    <row r="12" spans="1:7" ht="38.25" customHeight="1">
      <c r="A12" s="44">
        <v>6</v>
      </c>
      <c r="B12" s="43">
        <v>700</v>
      </c>
      <c r="C12" s="43">
        <v>70005</v>
      </c>
      <c r="D12" s="43">
        <v>2650</v>
      </c>
      <c r="E12" s="231" t="s">
        <v>601</v>
      </c>
      <c r="F12" s="233" t="s">
        <v>641</v>
      </c>
      <c r="G12" s="236">
        <v>20000</v>
      </c>
    </row>
    <row r="13" spans="1:7" s="2" customFormat="1" ht="30" customHeight="1">
      <c r="A13" s="436" t="s">
        <v>159</v>
      </c>
      <c r="B13" s="437"/>
      <c r="C13" s="437"/>
      <c r="D13" s="437"/>
      <c r="E13" s="438"/>
      <c r="F13" s="227"/>
      <c r="G13" s="227">
        <f>SUM(G8:G12)</f>
        <v>198390</v>
      </c>
    </row>
    <row r="15" ht="12.75">
      <c r="A15" s="93" t="s">
        <v>233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
 nrVII/24/2007
z dnia 30 marca 2007r.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410" t="s">
        <v>190</v>
      </c>
      <c r="B1" s="410"/>
      <c r="C1" s="410"/>
      <c r="D1" s="410"/>
      <c r="E1" s="410"/>
      <c r="F1" s="410"/>
    </row>
    <row r="2" spans="5:6" ht="19.5" customHeight="1">
      <c r="E2" s="8"/>
      <c r="F2" s="8"/>
    </row>
    <row r="3" ht="19.5" customHeight="1">
      <c r="F3" s="13" t="s">
        <v>44</v>
      </c>
    </row>
    <row r="4" spans="1:6" ht="19.5" customHeight="1">
      <c r="A4" s="19" t="s">
        <v>67</v>
      </c>
      <c r="B4" s="19" t="s">
        <v>2</v>
      </c>
      <c r="C4" s="19" t="s">
        <v>3</v>
      </c>
      <c r="D4" s="19" t="s">
        <v>167</v>
      </c>
      <c r="E4" s="19" t="s">
        <v>48</v>
      </c>
      <c r="F4" s="19" t="s">
        <v>47</v>
      </c>
    </row>
    <row r="5" spans="1:6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31">
        <v>1</v>
      </c>
      <c r="B6" s="31">
        <v>801</v>
      </c>
      <c r="C6" s="31">
        <v>80104</v>
      </c>
      <c r="D6" s="31">
        <v>2540</v>
      </c>
      <c r="E6" s="31" t="s">
        <v>598</v>
      </c>
      <c r="F6" s="224">
        <v>107000</v>
      </c>
    </row>
    <row r="7" spans="1:6" ht="30" customHeight="1">
      <c r="A7" s="33">
        <v>2</v>
      </c>
      <c r="B7" s="33">
        <v>801</v>
      </c>
      <c r="C7" s="33">
        <v>80104</v>
      </c>
      <c r="D7" s="33">
        <v>2540</v>
      </c>
      <c r="E7" s="33" t="s">
        <v>599</v>
      </c>
      <c r="F7" s="225">
        <v>125000</v>
      </c>
    </row>
    <row r="8" spans="1:6" ht="30" customHeight="1">
      <c r="A8" s="33">
        <v>3</v>
      </c>
      <c r="B8" s="33">
        <v>801</v>
      </c>
      <c r="C8" s="33">
        <v>80104</v>
      </c>
      <c r="D8" s="33">
        <v>2540</v>
      </c>
      <c r="E8" s="33" t="s">
        <v>600</v>
      </c>
      <c r="F8" s="225">
        <v>102000</v>
      </c>
    </row>
    <row r="9" spans="1:6" ht="30" customHeight="1">
      <c r="A9" s="306">
        <v>4</v>
      </c>
      <c r="B9" s="306">
        <v>921</v>
      </c>
      <c r="C9" s="306">
        <v>92109</v>
      </c>
      <c r="D9" s="306">
        <v>2480</v>
      </c>
      <c r="E9" s="306" t="s">
        <v>627</v>
      </c>
      <c r="F9" s="307">
        <v>131900</v>
      </c>
    </row>
    <row r="10" spans="1:6" ht="30" customHeight="1">
      <c r="A10" s="306">
        <v>5</v>
      </c>
      <c r="B10" s="306">
        <v>921</v>
      </c>
      <c r="C10" s="306">
        <v>92116</v>
      </c>
      <c r="D10" s="306">
        <v>2480</v>
      </c>
      <c r="E10" s="306" t="s">
        <v>628</v>
      </c>
      <c r="F10" s="307">
        <v>76400</v>
      </c>
    </row>
    <row r="11" spans="1:6" ht="30" customHeight="1">
      <c r="A11" s="35"/>
      <c r="B11" s="35"/>
      <c r="C11" s="35"/>
      <c r="D11" s="35"/>
      <c r="E11" s="35"/>
      <c r="F11" s="226"/>
    </row>
    <row r="12" spans="1:6" ht="30" customHeight="1">
      <c r="A12" s="436" t="s">
        <v>159</v>
      </c>
      <c r="B12" s="437"/>
      <c r="C12" s="437"/>
      <c r="D12" s="437"/>
      <c r="E12" s="438"/>
      <c r="F12" s="227">
        <f>SUM(F6:F11)</f>
        <v>542300</v>
      </c>
    </row>
    <row r="14" ht="12.75">
      <c r="A14" s="98" t="s">
        <v>191</v>
      </c>
    </row>
    <row r="15" ht="12.75">
      <c r="A15" s="93" t="s">
        <v>192</v>
      </c>
    </row>
    <row r="17" ht="12.75">
      <c r="A17" s="93" t="s">
        <v>233</v>
      </c>
    </row>
  </sheetData>
  <mergeCells count="2">
    <mergeCell ref="A1:F1"/>
    <mergeCell ref="A12:E12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
do uchwały Rady Gminy
 nr VII/24/2007
z dnia 30 marca 2007r.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7" sqref="E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429" t="s">
        <v>160</v>
      </c>
      <c r="B1" s="429"/>
      <c r="C1" s="429"/>
      <c r="D1" s="429"/>
      <c r="E1" s="429"/>
      <c r="F1" s="429"/>
    </row>
    <row r="2" spans="5:6" ht="19.5" customHeight="1">
      <c r="E2" s="8"/>
      <c r="F2" s="8"/>
    </row>
    <row r="3" spans="5:6" ht="19.5" customHeight="1">
      <c r="E3" s="2"/>
      <c r="F3" s="11" t="s">
        <v>44</v>
      </c>
    </row>
    <row r="4" spans="1:6" ht="19.5" customHeight="1">
      <c r="A4" s="19" t="s">
        <v>67</v>
      </c>
      <c r="B4" s="19" t="s">
        <v>2</v>
      </c>
      <c r="C4" s="19" t="s">
        <v>3</v>
      </c>
      <c r="D4" s="19" t="s">
        <v>165</v>
      </c>
      <c r="E4" s="19" t="s">
        <v>46</v>
      </c>
      <c r="F4" s="19" t="s">
        <v>47</v>
      </c>
    </row>
    <row r="5" spans="1:6" s="91" customFormat="1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66.75" customHeight="1">
      <c r="A6" s="42">
        <v>1</v>
      </c>
      <c r="B6" s="42">
        <v>926</v>
      </c>
      <c r="C6" s="42">
        <v>92605</v>
      </c>
      <c r="D6" s="42">
        <v>2830</v>
      </c>
      <c r="E6" s="231" t="s">
        <v>637</v>
      </c>
      <c r="F6" s="234">
        <v>20000</v>
      </c>
    </row>
    <row r="7" spans="1:6" ht="30" customHeight="1">
      <c r="A7" s="43"/>
      <c r="B7" s="43"/>
      <c r="C7" s="43"/>
      <c r="D7" s="43"/>
      <c r="E7" s="232"/>
      <c r="F7" s="235"/>
    </row>
    <row r="8" spans="1:6" ht="30" customHeight="1">
      <c r="A8" s="43"/>
      <c r="B8" s="43"/>
      <c r="C8" s="43"/>
      <c r="D8" s="43"/>
      <c r="E8" s="232"/>
      <c r="F8" s="235"/>
    </row>
    <row r="9" spans="1:6" ht="30" customHeight="1">
      <c r="A9" s="44"/>
      <c r="B9" s="44"/>
      <c r="C9" s="44"/>
      <c r="D9" s="44"/>
      <c r="E9" s="233"/>
      <c r="F9" s="236"/>
    </row>
    <row r="10" spans="1:6" ht="30" customHeight="1">
      <c r="A10" s="436" t="s">
        <v>159</v>
      </c>
      <c r="B10" s="437"/>
      <c r="C10" s="437"/>
      <c r="D10" s="437"/>
      <c r="E10" s="438"/>
      <c r="F10" s="227">
        <f>SUM(F6:F9)</f>
        <v>20000</v>
      </c>
    </row>
    <row r="12" ht="12.75">
      <c r="A12" s="93" t="s">
        <v>235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
do uchwały Rady Gminy 
nr VII/24/2007
z dnia 30 marca 2007r.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4">
      <selection activeCell="C8" sqref="C8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96" t="s">
        <v>41</v>
      </c>
      <c r="B1" s="396"/>
      <c r="C1" s="396"/>
      <c r="D1" s="8"/>
      <c r="E1" s="8"/>
      <c r="F1" s="8"/>
      <c r="G1" s="8"/>
      <c r="H1" s="8"/>
      <c r="I1" s="8"/>
      <c r="J1" s="8"/>
    </row>
    <row r="2" spans="1:7" ht="19.5" customHeight="1">
      <c r="A2" s="396" t="s">
        <v>49</v>
      </c>
      <c r="B2" s="396"/>
      <c r="C2" s="396"/>
      <c r="D2" s="8"/>
      <c r="E2" s="8"/>
      <c r="F2" s="8"/>
      <c r="G2" s="8"/>
    </row>
    <row r="4" ht="12.75">
      <c r="C4" s="11" t="s">
        <v>44</v>
      </c>
    </row>
    <row r="5" spans="1:10" ht="19.5" customHeight="1">
      <c r="A5" s="19" t="s">
        <v>67</v>
      </c>
      <c r="B5" s="19" t="s">
        <v>0</v>
      </c>
      <c r="C5" s="19" t="s">
        <v>62</v>
      </c>
      <c r="D5" s="9"/>
      <c r="E5" s="9"/>
      <c r="F5" s="9"/>
      <c r="G5" s="9"/>
      <c r="H5" s="9"/>
      <c r="I5" s="10"/>
      <c r="J5" s="10"/>
    </row>
    <row r="6" spans="1:10" ht="19.5" customHeight="1">
      <c r="A6" s="29" t="s">
        <v>11</v>
      </c>
      <c r="B6" s="45" t="s">
        <v>70</v>
      </c>
      <c r="C6" s="29">
        <v>462</v>
      </c>
      <c r="D6" s="9"/>
      <c r="E6" s="9"/>
      <c r="F6" s="9"/>
      <c r="G6" s="9"/>
      <c r="H6" s="9"/>
      <c r="I6" s="10"/>
      <c r="J6" s="10"/>
    </row>
    <row r="7" spans="1:10" ht="19.5" customHeight="1">
      <c r="A7" s="29" t="s">
        <v>17</v>
      </c>
      <c r="B7" s="45" t="s">
        <v>10</v>
      </c>
      <c r="C7" s="29">
        <v>7938</v>
      </c>
      <c r="D7" s="9"/>
      <c r="E7" s="9"/>
      <c r="F7" s="9"/>
      <c r="G7" s="9"/>
      <c r="H7" s="9"/>
      <c r="I7" s="10"/>
      <c r="J7" s="10"/>
    </row>
    <row r="8" spans="1:10" ht="19.5" customHeight="1">
      <c r="A8" s="46" t="s">
        <v>13</v>
      </c>
      <c r="B8" s="316" t="s">
        <v>634</v>
      </c>
      <c r="C8" s="46">
        <v>7938</v>
      </c>
      <c r="D8" s="9"/>
      <c r="E8" s="9"/>
      <c r="F8" s="9"/>
      <c r="G8" s="9"/>
      <c r="H8" s="9"/>
      <c r="I8" s="10"/>
      <c r="J8" s="10"/>
    </row>
    <row r="9" spans="1:10" ht="19.5" customHeight="1">
      <c r="A9" s="32" t="s">
        <v>14</v>
      </c>
      <c r="B9" s="315"/>
      <c r="C9" s="32"/>
      <c r="D9" s="9"/>
      <c r="E9" s="9"/>
      <c r="F9" s="9"/>
      <c r="G9" s="9"/>
      <c r="H9" s="9"/>
      <c r="I9" s="10"/>
      <c r="J9" s="10"/>
    </row>
    <row r="10" spans="1:10" ht="19.5" customHeight="1">
      <c r="A10" s="34" t="s">
        <v>15</v>
      </c>
      <c r="B10" s="315"/>
      <c r="C10" s="34"/>
      <c r="D10" s="9"/>
      <c r="E10" s="9"/>
      <c r="F10" s="9"/>
      <c r="G10" s="9"/>
      <c r="H10" s="9"/>
      <c r="I10" s="10"/>
      <c r="J10" s="10"/>
    </row>
    <row r="11" spans="1:10" ht="19.5" customHeight="1">
      <c r="A11" s="29" t="s">
        <v>18</v>
      </c>
      <c r="B11" s="45" t="s">
        <v>9</v>
      </c>
      <c r="C11" s="29">
        <v>3000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30" t="s">
        <v>13</v>
      </c>
      <c r="B12" s="50" t="s">
        <v>39</v>
      </c>
      <c r="C12" s="30">
        <v>3000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32"/>
      <c r="B13" s="316" t="s">
        <v>635</v>
      </c>
      <c r="C13" s="32">
        <v>1500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32"/>
      <c r="B14" s="316" t="s">
        <v>636</v>
      </c>
      <c r="C14" s="32">
        <v>1500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32" t="s">
        <v>14</v>
      </c>
      <c r="B15" s="48" t="s">
        <v>42</v>
      </c>
      <c r="C15" s="32">
        <v>0</v>
      </c>
      <c r="D15" s="9"/>
      <c r="E15" s="9"/>
      <c r="F15" s="9"/>
      <c r="G15" s="9"/>
      <c r="H15" s="9"/>
      <c r="I15" s="10"/>
      <c r="J15" s="10"/>
    </row>
    <row r="16" spans="1:10" ht="15">
      <c r="A16" s="32"/>
      <c r="B16" s="51"/>
      <c r="C16" s="32"/>
      <c r="D16" s="9"/>
      <c r="E16" s="9"/>
      <c r="F16" s="9"/>
      <c r="G16" s="9"/>
      <c r="H16" s="9"/>
      <c r="I16" s="10"/>
      <c r="J16" s="10"/>
    </row>
    <row r="17" spans="1:10" ht="15" customHeight="1">
      <c r="A17" s="34"/>
      <c r="B17" s="52"/>
      <c r="C17" s="34"/>
      <c r="D17" s="9"/>
      <c r="E17" s="9"/>
      <c r="F17" s="9"/>
      <c r="G17" s="9"/>
      <c r="H17" s="9"/>
      <c r="I17" s="10"/>
      <c r="J17" s="10"/>
    </row>
    <row r="18" spans="1:10" ht="19.5" customHeight="1">
      <c r="A18" s="29" t="s">
        <v>40</v>
      </c>
      <c r="B18" s="45" t="s">
        <v>72</v>
      </c>
      <c r="C18" s="29">
        <v>5400</v>
      </c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10" ht="15">
      <c r="A20" s="9"/>
      <c r="B20" s="9"/>
      <c r="C20" s="9"/>
      <c r="D20" s="9"/>
      <c r="E20" s="9"/>
      <c r="F20" s="9"/>
      <c r="G20" s="9"/>
      <c r="H20" s="9"/>
      <c r="I20" s="10"/>
      <c r="J20" s="1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11
 do uchwały Rady Gminy
 nr VII/24/2007
z dnia 30 marca 2007r.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396" t="s">
        <v>237</v>
      </c>
      <c r="B1" s="396"/>
      <c r="C1" s="396"/>
      <c r="D1" s="8"/>
      <c r="E1" s="8"/>
      <c r="F1" s="8"/>
      <c r="G1" s="8"/>
      <c r="H1" s="8"/>
      <c r="I1" s="8"/>
      <c r="J1" s="8"/>
    </row>
    <row r="2" spans="1:7" ht="19.5" customHeight="1">
      <c r="A2" s="396" t="s">
        <v>132</v>
      </c>
      <c r="B2" s="396"/>
      <c r="C2" s="396"/>
      <c r="D2" s="8"/>
      <c r="E2" s="8"/>
      <c r="F2" s="8"/>
      <c r="G2" s="8"/>
    </row>
    <row r="4" ht="12.75">
      <c r="C4" s="11" t="s">
        <v>44</v>
      </c>
    </row>
    <row r="5" spans="1:10" ht="19.5" customHeight="1">
      <c r="A5" s="19" t="s">
        <v>67</v>
      </c>
      <c r="B5" s="19" t="s">
        <v>0</v>
      </c>
      <c r="C5" s="19" t="s">
        <v>62</v>
      </c>
      <c r="D5" s="9"/>
      <c r="E5" s="9"/>
      <c r="F5" s="9"/>
      <c r="G5" s="9"/>
      <c r="H5" s="9"/>
      <c r="I5" s="10"/>
      <c r="J5" s="10"/>
    </row>
    <row r="6" spans="1:10" ht="19.5" customHeight="1">
      <c r="A6" s="29" t="s">
        <v>11</v>
      </c>
      <c r="B6" s="45" t="s">
        <v>70</v>
      </c>
      <c r="C6" s="29"/>
      <c r="D6" s="9"/>
      <c r="E6" s="9"/>
      <c r="F6" s="9"/>
      <c r="G6" s="9"/>
      <c r="H6" s="9"/>
      <c r="I6" s="10"/>
      <c r="J6" s="10"/>
    </row>
    <row r="7" spans="1:10" ht="19.5" customHeight="1">
      <c r="A7" s="29" t="s">
        <v>17</v>
      </c>
      <c r="B7" s="45" t="s">
        <v>10</v>
      </c>
      <c r="C7" s="29"/>
      <c r="D7" s="9"/>
      <c r="E7" s="9"/>
      <c r="F7" s="9"/>
      <c r="G7" s="9"/>
      <c r="H7" s="9"/>
      <c r="I7" s="10"/>
      <c r="J7" s="10"/>
    </row>
    <row r="8" spans="1:10" ht="19.5" customHeight="1">
      <c r="A8" s="46" t="s">
        <v>13</v>
      </c>
      <c r="B8" s="47"/>
      <c r="C8" s="46"/>
      <c r="D8" s="9"/>
      <c r="E8" s="9"/>
      <c r="F8" s="9"/>
      <c r="G8" s="9"/>
      <c r="H8" s="9"/>
      <c r="I8" s="10"/>
      <c r="J8" s="10"/>
    </row>
    <row r="9" spans="1:10" ht="19.5" customHeight="1">
      <c r="A9" s="32" t="s">
        <v>14</v>
      </c>
      <c r="B9" s="48"/>
      <c r="C9" s="32"/>
      <c r="D9" s="9"/>
      <c r="E9" s="9"/>
      <c r="F9" s="9"/>
      <c r="G9" s="9"/>
      <c r="H9" s="9"/>
      <c r="I9" s="10"/>
      <c r="J9" s="10"/>
    </row>
    <row r="10" spans="1:10" ht="19.5" customHeight="1">
      <c r="A10" s="34" t="s">
        <v>15</v>
      </c>
      <c r="B10" s="49"/>
      <c r="C10" s="34"/>
      <c r="D10" s="9"/>
      <c r="E10" s="9"/>
      <c r="F10" s="9"/>
      <c r="G10" s="9"/>
      <c r="H10" s="9"/>
      <c r="I10" s="10"/>
      <c r="J10" s="10"/>
    </row>
    <row r="11" spans="1:10" ht="19.5" customHeight="1">
      <c r="A11" s="29" t="s">
        <v>18</v>
      </c>
      <c r="B11" s="45" t="s">
        <v>9</v>
      </c>
      <c r="C11" s="29"/>
      <c r="D11" s="9"/>
      <c r="E11" s="9"/>
      <c r="F11" s="9"/>
      <c r="G11" s="9"/>
      <c r="H11" s="9"/>
      <c r="I11" s="10"/>
      <c r="J11" s="10"/>
    </row>
    <row r="12" spans="1:10" ht="19.5" customHeight="1">
      <c r="A12" s="30" t="s">
        <v>13</v>
      </c>
      <c r="B12" s="50" t="s">
        <v>39</v>
      </c>
      <c r="C12" s="30"/>
      <c r="D12" s="9"/>
      <c r="E12" s="9"/>
      <c r="F12" s="9"/>
      <c r="G12" s="9"/>
      <c r="H12" s="9"/>
      <c r="I12" s="10"/>
      <c r="J12" s="10"/>
    </row>
    <row r="13" spans="1:10" ht="15" customHeight="1">
      <c r="A13" s="32"/>
      <c r="B13" s="48"/>
      <c r="C13" s="32"/>
      <c r="D13" s="9"/>
      <c r="E13" s="9"/>
      <c r="F13" s="9"/>
      <c r="G13" s="9"/>
      <c r="H13" s="9"/>
      <c r="I13" s="10"/>
      <c r="J13" s="10"/>
    </row>
    <row r="14" spans="1:10" ht="15" customHeight="1">
      <c r="A14" s="32"/>
      <c r="B14" s="48"/>
      <c r="C14" s="32"/>
      <c r="D14" s="9"/>
      <c r="E14" s="9"/>
      <c r="F14" s="9"/>
      <c r="G14" s="9"/>
      <c r="H14" s="9"/>
      <c r="I14" s="10"/>
      <c r="J14" s="10"/>
    </row>
    <row r="15" spans="1:10" ht="19.5" customHeight="1">
      <c r="A15" s="32" t="s">
        <v>14</v>
      </c>
      <c r="B15" s="48" t="s">
        <v>42</v>
      </c>
      <c r="C15" s="32"/>
      <c r="D15" s="9"/>
      <c r="E15" s="9"/>
      <c r="F15" s="9"/>
      <c r="G15" s="9"/>
      <c r="H15" s="9"/>
      <c r="I15" s="10"/>
      <c r="J15" s="10"/>
    </row>
    <row r="16" spans="1:10" ht="15">
      <c r="A16" s="32"/>
      <c r="B16" s="51"/>
      <c r="C16" s="32"/>
      <c r="D16" s="9"/>
      <c r="E16" s="9"/>
      <c r="F16" s="9"/>
      <c r="G16" s="9"/>
      <c r="H16" s="9"/>
      <c r="I16" s="10"/>
      <c r="J16" s="10"/>
    </row>
    <row r="17" spans="1:10" ht="15" customHeight="1">
      <c r="A17" s="34"/>
      <c r="B17" s="52"/>
      <c r="C17" s="34"/>
      <c r="D17" s="9"/>
      <c r="E17" s="9"/>
      <c r="F17" s="9"/>
      <c r="G17" s="9"/>
      <c r="H17" s="9"/>
      <c r="I17" s="10"/>
      <c r="J17" s="10"/>
    </row>
    <row r="18" spans="1:10" ht="19.5" customHeight="1">
      <c r="A18" s="29" t="s">
        <v>40</v>
      </c>
      <c r="B18" s="45" t="s">
        <v>72</v>
      </c>
      <c r="C18" s="29"/>
      <c r="D18" s="9"/>
      <c r="E18" s="9"/>
      <c r="F18" s="9"/>
      <c r="G18" s="9"/>
      <c r="H18" s="9"/>
      <c r="I18" s="10"/>
      <c r="J18" s="10"/>
    </row>
    <row r="19" spans="1:10" ht="15">
      <c r="A19" s="9"/>
      <c r="B19" s="9"/>
      <c r="C19" s="9"/>
      <c r="D19" s="9"/>
      <c r="E19" s="9"/>
      <c r="F19" s="9"/>
      <c r="G19" s="9"/>
      <c r="H19" s="9"/>
      <c r="I19" s="10"/>
      <c r="J19" s="10"/>
    </row>
    <row r="20" spans="1:3" s="92" customFormat="1" ht="12.75">
      <c r="A20" s="439" t="s">
        <v>238</v>
      </c>
      <c r="B20" s="440"/>
      <c r="C20" s="440"/>
    </row>
    <row r="21" spans="1:10" ht="15">
      <c r="A21" s="9"/>
      <c r="B21" s="9"/>
      <c r="C21" s="9"/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E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396" t="s">
        <v>69</v>
      </c>
      <c r="B1" s="396"/>
      <c r="C1" s="396"/>
      <c r="D1" s="396"/>
      <c r="E1" s="396"/>
      <c r="F1" s="396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2" t="s">
        <v>44</v>
      </c>
    </row>
    <row r="4" spans="1:6" s="1" customFormat="1" ht="19.5" customHeight="1">
      <c r="A4" s="23" t="s">
        <v>67</v>
      </c>
      <c r="B4" s="23" t="s">
        <v>2</v>
      </c>
      <c r="C4" s="23" t="s">
        <v>3</v>
      </c>
      <c r="D4" s="23" t="s">
        <v>165</v>
      </c>
      <c r="E4" s="23" t="s">
        <v>50</v>
      </c>
      <c r="F4" s="23" t="s">
        <v>8</v>
      </c>
    </row>
    <row r="5" spans="1:6" ht="7.5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</row>
    <row r="6" spans="1:6" ht="30" customHeight="1">
      <c r="A6" s="24"/>
      <c r="B6" s="24"/>
      <c r="C6" s="24"/>
      <c r="D6" s="24"/>
      <c r="E6" s="24"/>
      <c r="F6" s="24"/>
    </row>
    <row r="7" spans="1:6" ht="30" customHeight="1">
      <c r="A7" s="25"/>
      <c r="B7" s="25"/>
      <c r="C7" s="25"/>
      <c r="D7" s="25"/>
      <c r="E7" s="25"/>
      <c r="F7" s="25"/>
    </row>
    <row r="8" spans="1:6" ht="30" customHeight="1">
      <c r="A8" s="25"/>
      <c r="B8" s="25"/>
      <c r="C8" s="25"/>
      <c r="D8" s="25"/>
      <c r="E8" s="25"/>
      <c r="F8" s="25"/>
    </row>
    <row r="9" spans="1:6" ht="30" customHeight="1">
      <c r="A9" s="25"/>
      <c r="B9" s="25"/>
      <c r="C9" s="25"/>
      <c r="D9" s="25"/>
      <c r="E9" s="25"/>
      <c r="F9" s="25"/>
    </row>
    <row r="10" spans="1:6" ht="30" customHeight="1">
      <c r="A10" s="26"/>
      <c r="B10" s="26"/>
      <c r="C10" s="26"/>
      <c r="D10" s="26"/>
      <c r="E10" s="26"/>
      <c r="F10" s="26"/>
    </row>
    <row r="11" spans="1:6" ht="19.5" customHeight="1">
      <c r="A11" s="430" t="s">
        <v>159</v>
      </c>
      <c r="B11" s="430"/>
      <c r="C11" s="430"/>
      <c r="D11" s="430"/>
      <c r="E11" s="430"/>
      <c r="F11" s="22"/>
    </row>
    <row r="13" ht="12.75">
      <c r="A13" s="93" t="s">
        <v>235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4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429" t="s">
        <v>86</v>
      </c>
      <c r="B1" s="429"/>
      <c r="C1" s="429"/>
      <c r="D1" s="429"/>
      <c r="E1" s="429"/>
      <c r="F1" s="429"/>
    </row>
    <row r="2" spans="1:6" ht="65.25" customHeight="1">
      <c r="A2" s="19" t="s">
        <v>67</v>
      </c>
      <c r="B2" s="19" t="s">
        <v>193</v>
      </c>
      <c r="C2" s="19" t="s">
        <v>73</v>
      </c>
      <c r="D2" s="20" t="s">
        <v>74</v>
      </c>
      <c r="E2" s="20" t="s">
        <v>75</v>
      </c>
      <c r="F2" s="20" t="s">
        <v>76</v>
      </c>
    </row>
    <row r="3" spans="1:6" ht="9" customHeight="1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</row>
    <row r="4" spans="1:6" s="54" customFormat="1" ht="47.25" customHeight="1">
      <c r="A4" s="448" t="s">
        <v>13</v>
      </c>
      <c r="B4" s="447" t="s">
        <v>77</v>
      </c>
      <c r="C4" s="441" t="s">
        <v>78</v>
      </c>
      <c r="D4" s="441" t="s">
        <v>79</v>
      </c>
      <c r="E4" s="444" t="s">
        <v>80</v>
      </c>
      <c r="F4" s="53" t="s">
        <v>81</v>
      </c>
    </row>
    <row r="5" spans="1:6" s="54" customFormat="1" ht="47.25" customHeight="1">
      <c r="A5" s="449"/>
      <c r="B5" s="447"/>
      <c r="C5" s="442"/>
      <c r="D5" s="442"/>
      <c r="E5" s="445"/>
      <c r="F5" s="55" t="s">
        <v>82</v>
      </c>
    </row>
    <row r="6" spans="1:7" s="54" customFormat="1" ht="47.25" customHeight="1">
      <c r="A6" s="450"/>
      <c r="B6" s="447"/>
      <c r="C6" s="443"/>
      <c r="D6" s="443"/>
      <c r="E6" s="446"/>
      <c r="F6" s="55" t="s">
        <v>83</v>
      </c>
      <c r="G6" s="54" t="s">
        <v>26</v>
      </c>
    </row>
    <row r="7" spans="1:6" s="54" customFormat="1" ht="47.25" customHeight="1">
      <c r="A7" s="448" t="s">
        <v>14</v>
      </c>
      <c r="B7" s="447" t="s">
        <v>84</v>
      </c>
      <c r="C7" s="441" t="s">
        <v>85</v>
      </c>
      <c r="D7" s="441" t="s">
        <v>79</v>
      </c>
      <c r="E7" s="444" t="s">
        <v>80</v>
      </c>
      <c r="F7" s="53" t="s">
        <v>81</v>
      </c>
    </row>
    <row r="8" spans="1:6" s="54" customFormat="1" ht="47.25" customHeight="1">
      <c r="A8" s="449"/>
      <c r="B8" s="447"/>
      <c r="C8" s="442"/>
      <c r="D8" s="442"/>
      <c r="E8" s="445"/>
      <c r="F8" s="55" t="s">
        <v>82</v>
      </c>
    </row>
    <row r="9" spans="1:6" s="54" customFormat="1" ht="47.25" customHeight="1">
      <c r="A9" s="450"/>
      <c r="B9" s="447"/>
      <c r="C9" s="443"/>
      <c r="D9" s="443"/>
      <c r="E9" s="446"/>
      <c r="F9" s="55" t="s">
        <v>83</v>
      </c>
    </row>
    <row r="10" spans="1:6" ht="20.25" customHeight="1">
      <c r="A10" s="27" t="s">
        <v>15</v>
      </c>
      <c r="B10" s="27"/>
      <c r="C10" s="22"/>
      <c r="D10" s="22"/>
      <c r="E10" s="22"/>
      <c r="F10" s="22"/>
    </row>
    <row r="11" spans="1:6" ht="20.25" customHeight="1">
      <c r="A11" s="27" t="s">
        <v>1</v>
      </c>
      <c r="B11" s="27"/>
      <c r="C11" s="22"/>
      <c r="D11" s="22"/>
      <c r="E11" s="22"/>
      <c r="F11" s="22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="75" zoomScaleNormal="75" workbookViewId="0" topLeftCell="A16">
      <selection activeCell="C28" sqref="C28"/>
    </sheetView>
  </sheetViews>
  <sheetFormatPr defaultColWidth="9.00390625" defaultRowHeight="12.75"/>
  <cols>
    <col min="1" max="1" width="6.25390625" style="0" customWidth="1"/>
    <col min="2" max="2" width="51.125" style="0" customWidth="1"/>
    <col min="3" max="3" width="10.75390625" style="0" customWidth="1"/>
    <col min="4" max="4" width="11.875" style="0" customWidth="1"/>
    <col min="5" max="6" width="10.125" style="0" customWidth="1"/>
    <col min="7" max="8" width="11.25390625" style="0" customWidth="1"/>
    <col min="9" max="9" width="11.875" style="0" customWidth="1"/>
  </cols>
  <sheetData>
    <row r="1" spans="1:9" ht="18">
      <c r="A1" s="396" t="s">
        <v>225</v>
      </c>
      <c r="B1" s="396"/>
      <c r="C1" s="396"/>
      <c r="D1" s="396"/>
      <c r="E1" s="396"/>
      <c r="F1" s="396"/>
      <c r="G1" s="396"/>
      <c r="H1" s="396"/>
      <c r="I1" s="396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6" t="s">
        <v>44</v>
      </c>
    </row>
    <row r="4" spans="1:9" s="65" customFormat="1" ht="35.25" customHeight="1">
      <c r="A4" s="397" t="s">
        <v>67</v>
      </c>
      <c r="B4" s="397" t="s">
        <v>0</v>
      </c>
      <c r="C4" s="451" t="s">
        <v>143</v>
      </c>
      <c r="D4" s="453" t="s">
        <v>133</v>
      </c>
      <c r="E4" s="453"/>
      <c r="F4" s="453"/>
      <c r="G4" s="453"/>
      <c r="H4" s="453"/>
      <c r="I4" s="453"/>
    </row>
    <row r="5" spans="1:9" s="65" customFormat="1" ht="23.25" customHeight="1">
      <c r="A5" s="397"/>
      <c r="B5" s="397"/>
      <c r="C5" s="452"/>
      <c r="D5" s="82">
        <v>2007</v>
      </c>
      <c r="E5" s="82">
        <v>2008</v>
      </c>
      <c r="F5" s="82">
        <v>2009</v>
      </c>
      <c r="G5" s="82">
        <v>2010</v>
      </c>
      <c r="H5" s="82">
        <v>2011</v>
      </c>
      <c r="I5" s="82">
        <v>2012</v>
      </c>
    </row>
    <row r="6" spans="1:9" s="81" customFormat="1" ht="8.25">
      <c r="A6" s="80">
        <v>1</v>
      </c>
      <c r="B6" s="80">
        <v>2</v>
      </c>
      <c r="C6" s="80">
        <v>3</v>
      </c>
      <c r="D6" s="80">
        <v>4</v>
      </c>
      <c r="E6" s="80">
        <v>5</v>
      </c>
      <c r="F6" s="80">
        <v>6</v>
      </c>
      <c r="G6" s="80">
        <v>7</v>
      </c>
      <c r="H6" s="80">
        <v>8</v>
      </c>
      <c r="I6" s="80">
        <v>9</v>
      </c>
    </row>
    <row r="7" spans="1:9" s="65" customFormat="1" ht="22.5" customHeight="1">
      <c r="A7" s="61" t="s">
        <v>13</v>
      </c>
      <c r="B7" s="85" t="s">
        <v>194</v>
      </c>
      <c r="C7" s="303">
        <f aca="true" t="shared" si="0" ref="C7:I7">SUM(C8,C12)</f>
        <v>3642377</v>
      </c>
      <c r="D7" s="303">
        <f t="shared" si="0"/>
        <v>3842377</v>
      </c>
      <c r="E7" s="304">
        <f t="shared" si="0"/>
        <v>2950200</v>
      </c>
      <c r="F7" s="304">
        <f t="shared" si="0"/>
        <v>2040000</v>
      </c>
      <c r="G7" s="303">
        <f t="shared" si="0"/>
        <v>1000000</v>
      </c>
      <c r="H7" s="303">
        <f t="shared" si="0"/>
        <v>500000</v>
      </c>
      <c r="I7" s="303">
        <f t="shared" si="0"/>
        <v>0</v>
      </c>
    </row>
    <row r="8" spans="1:9" s="62" customFormat="1" ht="15" customHeight="1">
      <c r="A8" s="74" t="s">
        <v>114</v>
      </c>
      <c r="B8" s="76" t="s">
        <v>217</v>
      </c>
      <c r="C8" s="294">
        <f>SUM(C9:C11)</f>
        <v>3642377</v>
      </c>
      <c r="D8" s="294">
        <f aca="true" t="shared" si="1" ref="D8:I8">SUM(D9:D10)</f>
        <v>2794637</v>
      </c>
      <c r="E8" s="294">
        <f t="shared" si="1"/>
        <v>1950200</v>
      </c>
      <c r="F8" s="294">
        <f t="shared" si="1"/>
        <v>1090000</v>
      </c>
      <c r="G8" s="294">
        <f t="shared" si="1"/>
        <v>200000</v>
      </c>
      <c r="H8" s="294">
        <f t="shared" si="1"/>
        <v>100000</v>
      </c>
      <c r="I8" s="294">
        <f t="shared" si="1"/>
        <v>0</v>
      </c>
    </row>
    <row r="9" spans="1:9" s="62" customFormat="1" ht="15" customHeight="1">
      <c r="A9" s="79" t="s">
        <v>199</v>
      </c>
      <c r="B9" s="77" t="s">
        <v>134</v>
      </c>
      <c r="C9" s="294">
        <v>445907</v>
      </c>
      <c r="D9" s="294">
        <v>150636</v>
      </c>
      <c r="E9" s="294"/>
      <c r="F9" s="294"/>
      <c r="G9" s="294"/>
      <c r="H9" s="294"/>
      <c r="I9" s="294"/>
    </row>
    <row r="10" spans="1:9" s="62" customFormat="1" ht="15" customHeight="1">
      <c r="A10" s="79" t="s">
        <v>200</v>
      </c>
      <c r="B10" s="77" t="s">
        <v>135</v>
      </c>
      <c r="C10" s="294">
        <v>3196470</v>
      </c>
      <c r="D10" s="294">
        <v>2644001</v>
      </c>
      <c r="E10" s="294">
        <v>1950200</v>
      </c>
      <c r="F10" s="294">
        <v>1090000</v>
      </c>
      <c r="G10" s="294">
        <v>200000</v>
      </c>
      <c r="H10" s="294">
        <v>100000</v>
      </c>
      <c r="I10" s="294">
        <v>0</v>
      </c>
    </row>
    <row r="11" spans="1:9" s="62" customFormat="1" ht="15" customHeight="1">
      <c r="A11" s="79" t="s">
        <v>201</v>
      </c>
      <c r="B11" s="77" t="s">
        <v>136</v>
      </c>
      <c r="C11" s="294"/>
      <c r="D11" s="294"/>
      <c r="E11" s="294"/>
      <c r="F11" s="294"/>
      <c r="G11" s="294"/>
      <c r="H11" s="294"/>
      <c r="I11" s="294"/>
    </row>
    <row r="12" spans="1:9" s="62" customFormat="1" ht="15" customHeight="1">
      <c r="A12" s="74" t="s">
        <v>120</v>
      </c>
      <c r="B12" s="76" t="s">
        <v>218</v>
      </c>
      <c r="C12" s="305">
        <f aca="true" t="shared" si="2" ref="C12:I12">SUM(C13:C14)</f>
        <v>0</v>
      </c>
      <c r="D12" s="305">
        <f t="shared" si="2"/>
        <v>1047740</v>
      </c>
      <c r="E12" s="305">
        <f t="shared" si="2"/>
        <v>1000000</v>
      </c>
      <c r="F12" s="305">
        <f t="shared" si="2"/>
        <v>950000</v>
      </c>
      <c r="G12" s="305">
        <f t="shared" si="2"/>
        <v>800000</v>
      </c>
      <c r="H12" s="305">
        <f t="shared" si="2"/>
        <v>400000</v>
      </c>
      <c r="I12" s="305">
        <f t="shared" si="2"/>
        <v>0</v>
      </c>
    </row>
    <row r="13" spans="1:9" s="62" customFormat="1" ht="15" customHeight="1">
      <c r="A13" s="79" t="s">
        <v>202</v>
      </c>
      <c r="B13" s="77" t="s">
        <v>137</v>
      </c>
      <c r="C13" s="294"/>
      <c r="D13" s="294"/>
      <c r="E13" s="294"/>
      <c r="F13" s="294"/>
      <c r="G13" s="294"/>
      <c r="H13" s="294"/>
      <c r="I13" s="294"/>
    </row>
    <row r="14" spans="1:9" s="62" customFormat="1" ht="15" customHeight="1">
      <c r="A14" s="79" t="s">
        <v>203</v>
      </c>
      <c r="B14" s="77" t="s">
        <v>138</v>
      </c>
      <c r="C14" s="294"/>
      <c r="D14" s="294">
        <v>1047740</v>
      </c>
      <c r="E14" s="294">
        <v>1000000</v>
      </c>
      <c r="F14" s="294">
        <v>950000</v>
      </c>
      <c r="G14" s="294">
        <v>800000</v>
      </c>
      <c r="H14" s="294">
        <v>400000</v>
      </c>
      <c r="I14" s="294">
        <v>0</v>
      </c>
    </row>
    <row r="15" spans="1:9" s="62" customFormat="1" ht="15" customHeight="1">
      <c r="A15" s="79"/>
      <c r="B15" s="78" t="s">
        <v>139</v>
      </c>
      <c r="C15" s="294"/>
      <c r="D15" s="294"/>
      <c r="E15" s="294"/>
      <c r="F15" s="294"/>
      <c r="G15" s="294"/>
      <c r="H15" s="294"/>
      <c r="I15" s="294"/>
    </row>
    <row r="16" spans="1:9" s="62" customFormat="1" ht="15" customHeight="1">
      <c r="A16" s="79" t="s">
        <v>204</v>
      </c>
      <c r="B16" s="77" t="s">
        <v>109</v>
      </c>
      <c r="C16" s="294"/>
      <c r="D16" s="294"/>
      <c r="E16" s="294"/>
      <c r="F16" s="294"/>
      <c r="G16" s="294"/>
      <c r="H16" s="294"/>
      <c r="I16" s="294"/>
    </row>
    <row r="17" spans="1:9" s="62" customFormat="1" ht="15" customHeight="1">
      <c r="A17" s="74" t="s">
        <v>121</v>
      </c>
      <c r="B17" s="76" t="s">
        <v>140</v>
      </c>
      <c r="C17" s="295">
        <f>SUM(C18:C19)</f>
        <v>0</v>
      </c>
      <c r="D17" s="295">
        <f aca="true" t="shared" si="3" ref="D17:I17">SUM(D18:D19)</f>
        <v>0</v>
      </c>
      <c r="E17" s="295">
        <f t="shared" si="3"/>
        <v>0</v>
      </c>
      <c r="F17" s="295">
        <f t="shared" si="3"/>
        <v>0</v>
      </c>
      <c r="G17" s="295">
        <f t="shared" si="3"/>
        <v>0</v>
      </c>
      <c r="H17" s="295">
        <f t="shared" si="3"/>
        <v>0</v>
      </c>
      <c r="I17" s="295">
        <f t="shared" si="3"/>
        <v>0</v>
      </c>
    </row>
    <row r="18" spans="1:9" s="62" customFormat="1" ht="15" customHeight="1">
      <c r="A18" s="79" t="s">
        <v>219</v>
      </c>
      <c r="B18" s="100" t="s">
        <v>221</v>
      </c>
      <c r="C18" s="296"/>
      <c r="D18" s="296"/>
      <c r="E18" s="296"/>
      <c r="F18" s="296"/>
      <c r="G18" s="296"/>
      <c r="H18" s="296"/>
      <c r="I18" s="296"/>
    </row>
    <row r="19" spans="1:9" s="62" customFormat="1" ht="15" customHeight="1">
      <c r="A19" s="79" t="s">
        <v>220</v>
      </c>
      <c r="B19" s="100" t="s">
        <v>222</v>
      </c>
      <c r="C19" s="296"/>
      <c r="D19" s="296"/>
      <c r="E19" s="296"/>
      <c r="F19" s="296"/>
      <c r="G19" s="296"/>
      <c r="H19" s="296"/>
      <c r="I19" s="296"/>
    </row>
    <row r="20" spans="1:9" s="65" customFormat="1" ht="22.5" customHeight="1">
      <c r="A20" s="61">
        <v>2</v>
      </c>
      <c r="B20" s="85" t="s">
        <v>215</v>
      </c>
      <c r="C20" s="303">
        <f>SUM(C21,C26)</f>
        <v>916606</v>
      </c>
      <c r="D20" s="303">
        <f aca="true" t="shared" si="4" ref="D20:I20">SUM(D21,D26)</f>
        <v>1019940</v>
      </c>
      <c r="E20" s="303">
        <f t="shared" si="4"/>
        <v>1038177</v>
      </c>
      <c r="F20" s="303">
        <f t="shared" si="4"/>
        <v>1036200</v>
      </c>
      <c r="G20" s="303">
        <f t="shared" si="4"/>
        <v>1125000</v>
      </c>
      <c r="H20" s="303">
        <f t="shared" si="4"/>
        <v>541000</v>
      </c>
      <c r="I20" s="303">
        <f t="shared" si="4"/>
        <v>533000</v>
      </c>
    </row>
    <row r="21" spans="1:9" s="65" customFormat="1" ht="27.75" customHeight="1">
      <c r="A21" s="61" t="s">
        <v>124</v>
      </c>
      <c r="B21" s="85" t="s">
        <v>214</v>
      </c>
      <c r="C21" s="293">
        <v>768743</v>
      </c>
      <c r="D21" s="293">
        <f aca="true" t="shared" si="5" ref="D21:I21">SUM(D22:D24)</f>
        <v>847740</v>
      </c>
      <c r="E21" s="293">
        <f>SUM(E22)</f>
        <v>892177</v>
      </c>
      <c r="F21" s="293">
        <f t="shared" si="5"/>
        <v>910200</v>
      </c>
      <c r="G21" s="293">
        <f t="shared" si="5"/>
        <v>1040000</v>
      </c>
      <c r="H21" s="293">
        <f t="shared" si="5"/>
        <v>500000</v>
      </c>
      <c r="I21" s="293">
        <f t="shared" si="5"/>
        <v>500000</v>
      </c>
    </row>
    <row r="22" spans="1:9" s="62" customFormat="1" ht="15" customHeight="1">
      <c r="A22" s="79" t="s">
        <v>196</v>
      </c>
      <c r="B22" s="77" t="s">
        <v>207</v>
      </c>
      <c r="C22" s="294">
        <v>768743</v>
      </c>
      <c r="D22" s="294">
        <v>847740</v>
      </c>
      <c r="E22" s="294">
        <v>892177</v>
      </c>
      <c r="F22" s="294">
        <v>910200</v>
      </c>
      <c r="G22" s="294">
        <v>1040000</v>
      </c>
      <c r="H22" s="294">
        <v>500000</v>
      </c>
      <c r="I22" s="294">
        <v>500000</v>
      </c>
    </row>
    <row r="23" spans="1:9" s="62" customFormat="1" ht="15" customHeight="1">
      <c r="A23" s="79" t="s">
        <v>197</v>
      </c>
      <c r="B23" s="77" t="s">
        <v>209</v>
      </c>
      <c r="C23" s="294"/>
      <c r="D23" s="294"/>
      <c r="E23" s="294"/>
      <c r="F23" s="294"/>
      <c r="G23" s="294"/>
      <c r="H23" s="294"/>
      <c r="I23" s="294"/>
    </row>
    <row r="24" spans="1:9" s="62" customFormat="1" ht="15" customHeight="1">
      <c r="A24" s="79" t="s">
        <v>198</v>
      </c>
      <c r="B24" s="77" t="s">
        <v>208</v>
      </c>
      <c r="C24" s="294"/>
      <c r="D24" s="294"/>
      <c r="E24" s="294"/>
      <c r="F24" s="294"/>
      <c r="G24" s="294"/>
      <c r="H24" s="294"/>
      <c r="I24" s="294"/>
    </row>
    <row r="25" spans="1:9" s="62" customFormat="1" ht="15" customHeight="1">
      <c r="A25" s="74" t="s">
        <v>125</v>
      </c>
      <c r="B25" s="76" t="s">
        <v>206</v>
      </c>
      <c r="C25" s="294">
        <v>0</v>
      </c>
      <c r="D25" s="294">
        <v>0</v>
      </c>
      <c r="E25" s="294">
        <v>0</v>
      </c>
      <c r="F25" s="294">
        <v>0</v>
      </c>
      <c r="G25" s="294">
        <v>0</v>
      </c>
      <c r="H25" s="294">
        <v>0</v>
      </c>
      <c r="I25" s="294">
        <v>0</v>
      </c>
    </row>
    <row r="26" spans="1:9" s="99" customFormat="1" ht="14.25" customHeight="1">
      <c r="A26" s="74" t="s">
        <v>195</v>
      </c>
      <c r="B26" s="76" t="s">
        <v>205</v>
      </c>
      <c r="C26" s="297">
        <v>147863</v>
      </c>
      <c r="D26" s="297">
        <v>172200</v>
      </c>
      <c r="E26" s="297">
        <v>146000</v>
      </c>
      <c r="F26" s="297">
        <v>126000</v>
      </c>
      <c r="G26" s="297">
        <v>85000</v>
      </c>
      <c r="H26" s="297">
        <v>41000</v>
      </c>
      <c r="I26" s="297">
        <v>33000</v>
      </c>
    </row>
    <row r="27" spans="1:9" s="65" customFormat="1" ht="22.5" customHeight="1">
      <c r="A27" s="61" t="s">
        <v>15</v>
      </c>
      <c r="B27" s="85" t="s">
        <v>141</v>
      </c>
      <c r="C27" s="293">
        <v>8972852</v>
      </c>
      <c r="D27" s="293">
        <v>9805500</v>
      </c>
      <c r="E27" s="293">
        <v>9840000</v>
      </c>
      <c r="F27" s="293">
        <v>9877230</v>
      </c>
      <c r="G27" s="293">
        <v>10057560</v>
      </c>
      <c r="H27" s="293">
        <v>10166600</v>
      </c>
      <c r="I27" s="293">
        <v>10394610</v>
      </c>
    </row>
    <row r="28" spans="1:9" s="92" customFormat="1" ht="22.5" customHeight="1">
      <c r="A28" s="61" t="s">
        <v>1</v>
      </c>
      <c r="B28" s="85" t="s">
        <v>161</v>
      </c>
      <c r="C28" s="298">
        <v>8815379</v>
      </c>
      <c r="D28" s="298">
        <v>10005500</v>
      </c>
      <c r="E28" s="298">
        <v>9580000</v>
      </c>
      <c r="F28" s="298">
        <v>9607230</v>
      </c>
      <c r="G28" s="298">
        <v>9877560</v>
      </c>
      <c r="H28" s="298">
        <v>10006600</v>
      </c>
      <c r="I28" s="298">
        <v>10174610</v>
      </c>
    </row>
    <row r="29" spans="1:9" s="92" customFormat="1" ht="22.5" customHeight="1">
      <c r="A29" s="61" t="s">
        <v>20</v>
      </c>
      <c r="B29" s="85" t="s">
        <v>162</v>
      </c>
      <c r="C29" s="298">
        <v>157473</v>
      </c>
      <c r="D29" s="298">
        <v>-200000</v>
      </c>
      <c r="E29" s="298">
        <v>60000</v>
      </c>
      <c r="F29" s="298">
        <v>70000</v>
      </c>
      <c r="G29" s="298">
        <v>180000</v>
      </c>
      <c r="H29" s="298">
        <v>160000</v>
      </c>
      <c r="I29" s="298">
        <v>220000</v>
      </c>
    </row>
    <row r="30" spans="1:9" s="65" customFormat="1" ht="22.5" customHeight="1">
      <c r="A30" s="61" t="s">
        <v>23</v>
      </c>
      <c r="B30" s="85" t="s">
        <v>142</v>
      </c>
      <c r="C30" s="84"/>
      <c r="D30" s="84"/>
      <c r="E30" s="84"/>
      <c r="F30" s="84"/>
      <c r="G30" s="84"/>
      <c r="H30" s="84"/>
      <c r="I30" s="84"/>
    </row>
    <row r="31" spans="1:9" s="62" customFormat="1" ht="15" customHeight="1">
      <c r="A31" s="74" t="s">
        <v>210</v>
      </c>
      <c r="B31" s="75" t="s">
        <v>216</v>
      </c>
      <c r="C31" s="299">
        <f aca="true" t="shared" si="6" ref="C31:I31">SUM(C7/C27*100%)</f>
        <v>0.4059330299886814</v>
      </c>
      <c r="D31" s="299">
        <f t="shared" si="6"/>
        <v>0.3918593646422926</v>
      </c>
      <c r="E31" s="299">
        <f t="shared" si="6"/>
        <v>0.2998170731707317</v>
      </c>
      <c r="F31" s="299">
        <f t="shared" si="6"/>
        <v>0.20653563802807062</v>
      </c>
      <c r="G31" s="299">
        <f t="shared" si="6"/>
        <v>0.09942769419222952</v>
      </c>
      <c r="H31" s="299">
        <f t="shared" si="6"/>
        <v>0.04918065036492043</v>
      </c>
      <c r="I31" s="299">
        <f t="shared" si="6"/>
        <v>0</v>
      </c>
    </row>
    <row r="32" spans="1:9" s="62" customFormat="1" ht="28.5" customHeight="1">
      <c r="A32" s="74" t="s">
        <v>211</v>
      </c>
      <c r="B32" s="75" t="s">
        <v>236</v>
      </c>
      <c r="C32" s="299">
        <v>0.4119</v>
      </c>
      <c r="D32" s="299">
        <v>0.3983</v>
      </c>
      <c r="E32" s="299">
        <v>0.2905</v>
      </c>
      <c r="F32" s="299">
        <v>0.185</v>
      </c>
      <c r="G32" s="299">
        <v>0.0746</v>
      </c>
      <c r="H32" s="299">
        <v>0.0393</v>
      </c>
      <c r="I32" s="299">
        <v>0</v>
      </c>
    </row>
    <row r="33" spans="1:9" s="62" customFormat="1" ht="15" customHeight="1">
      <c r="A33" s="74" t="s">
        <v>212</v>
      </c>
      <c r="B33" s="75" t="s">
        <v>223</v>
      </c>
      <c r="C33" s="299">
        <f>SUM(C20/C27*100%)</f>
        <v>0.10215325071671749</v>
      </c>
      <c r="D33" s="299">
        <f aca="true" t="shared" si="7" ref="D33:I33">SUM(D20/D27*100%)</f>
        <v>0.10401713324154811</v>
      </c>
      <c r="E33" s="299">
        <f t="shared" si="7"/>
        <v>0.10550579268292683</v>
      </c>
      <c r="F33" s="299">
        <f t="shared" si="7"/>
        <v>0.10490795496308175</v>
      </c>
      <c r="G33" s="299">
        <f t="shared" si="7"/>
        <v>0.11185615596625821</v>
      </c>
      <c r="H33" s="299">
        <f t="shared" si="7"/>
        <v>0.0532134636948439</v>
      </c>
      <c r="I33" s="299">
        <f t="shared" si="7"/>
        <v>0.05127657507111859</v>
      </c>
    </row>
    <row r="34" spans="1:9" s="62" customFormat="1" ht="25.5" customHeight="1">
      <c r="A34" s="74" t="s">
        <v>213</v>
      </c>
      <c r="B34" s="75" t="s">
        <v>224</v>
      </c>
      <c r="C34" s="299">
        <v>0.0987</v>
      </c>
      <c r="D34" s="299">
        <v>0.1068</v>
      </c>
      <c r="E34" s="299">
        <v>0.1185</v>
      </c>
      <c r="F34" s="299">
        <v>0.1163</v>
      </c>
      <c r="G34" s="299">
        <v>0.1099</v>
      </c>
      <c r="H34" s="299">
        <v>0.0375</v>
      </c>
      <c r="I34" s="299">
        <v>0.0407</v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2" r:id="rId1"/>
  <headerFooter alignWithMargins="0">
    <oddHeader>&amp;R&amp;9Załącznik nr 12
do uchwały Rady Gminy 
nr VII/24/2007
z dnia 30 marca 2007r.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31"/>
  <sheetViews>
    <sheetView zoomScale="75" zoomScaleNormal="75" workbookViewId="0" topLeftCell="A1">
      <pane xSplit="11625" topLeftCell="I1" activePane="topLeft" state="split"/>
      <selection pane="topLeft" activeCell="J3" sqref="J3"/>
      <selection pane="topRight" activeCell="I16" sqref="I16"/>
    </sheetView>
  </sheetViews>
  <sheetFormatPr defaultColWidth="9.00390625" defaultRowHeight="12.75"/>
  <cols>
    <col min="1" max="1" width="4.75390625" style="2" customWidth="1"/>
    <col min="2" max="2" width="32.875" style="2" customWidth="1"/>
    <col min="3" max="3" width="11.75390625" style="2" customWidth="1"/>
    <col min="4" max="4" width="12.625" style="2" customWidth="1"/>
    <col min="5" max="5" width="11.75390625" style="2" customWidth="1"/>
    <col min="6" max="6" width="11.125" style="2" customWidth="1"/>
    <col min="7" max="7" width="12.625" style="2" customWidth="1"/>
    <col min="8" max="9" width="12.75390625" style="2" customWidth="1"/>
    <col min="10" max="16384" width="9.125" style="2" customWidth="1"/>
  </cols>
  <sheetData>
    <row r="1" spans="1:7" ht="18">
      <c r="A1" s="410" t="s">
        <v>551</v>
      </c>
      <c r="B1" s="410"/>
      <c r="C1" s="410"/>
      <c r="D1" s="410"/>
      <c r="E1" s="410"/>
      <c r="F1" s="410"/>
      <c r="G1" s="410"/>
    </row>
    <row r="2" spans="7:9" ht="13.5" thickBot="1">
      <c r="G2" s="11" t="s">
        <v>44</v>
      </c>
      <c r="I2" s="11"/>
    </row>
    <row r="3" spans="1:9" ht="24.75" customHeight="1" thickBot="1">
      <c r="A3" s="456" t="s">
        <v>552</v>
      </c>
      <c r="B3" s="456" t="s">
        <v>0</v>
      </c>
      <c r="C3" s="454" t="s">
        <v>663</v>
      </c>
      <c r="D3" s="458" t="s">
        <v>62</v>
      </c>
      <c r="E3" s="460" t="s">
        <v>553</v>
      </c>
      <c r="F3" s="461"/>
      <c r="G3" s="461"/>
      <c r="H3" s="461"/>
      <c r="I3" s="461"/>
    </row>
    <row r="4" spans="1:9" ht="24.75" customHeight="1" thickBot="1">
      <c r="A4" s="457"/>
      <c r="B4" s="457"/>
      <c r="C4" s="455"/>
      <c r="D4" s="459"/>
      <c r="E4" s="292">
        <v>2008</v>
      </c>
      <c r="F4" s="292">
        <v>2009</v>
      </c>
      <c r="G4" s="292">
        <v>2010</v>
      </c>
      <c r="H4" s="292">
        <v>2011</v>
      </c>
      <c r="I4" s="292">
        <v>2012</v>
      </c>
    </row>
    <row r="5" spans="1:9" ht="7.5" customHeight="1" thickBot="1">
      <c r="A5" s="183">
        <v>1</v>
      </c>
      <c r="B5" s="183">
        <v>2</v>
      </c>
      <c r="C5" s="183">
        <v>3</v>
      </c>
      <c r="D5" s="183">
        <v>4</v>
      </c>
      <c r="E5" s="183">
        <v>5</v>
      </c>
      <c r="F5" s="183">
        <v>6</v>
      </c>
      <c r="G5" s="183">
        <v>7</v>
      </c>
      <c r="H5" s="183">
        <v>8</v>
      </c>
      <c r="I5" s="183">
        <v>9</v>
      </c>
    </row>
    <row r="6" spans="1:9" ht="19.5" customHeight="1">
      <c r="A6" s="184" t="s">
        <v>11</v>
      </c>
      <c r="B6" s="185" t="s">
        <v>554</v>
      </c>
      <c r="C6" s="221">
        <v>8972852</v>
      </c>
      <c r="D6" s="221">
        <v>9805500</v>
      </c>
      <c r="E6" s="221">
        <f>SUM(E7,E11,E12)</f>
        <v>9840000</v>
      </c>
      <c r="F6" s="221">
        <f>F7+F11+F12</f>
        <v>9877230</v>
      </c>
      <c r="G6" s="221">
        <f>G7+G11+G12</f>
        <v>10057560</v>
      </c>
      <c r="H6" s="221">
        <f>H7+H11+H12</f>
        <v>10166600</v>
      </c>
      <c r="I6" s="221">
        <f>I7+I11+I12</f>
        <v>10394610</v>
      </c>
    </row>
    <row r="7" spans="1:9" ht="19.5" customHeight="1">
      <c r="A7" s="187" t="s">
        <v>555</v>
      </c>
      <c r="B7" s="188" t="s">
        <v>556</v>
      </c>
      <c r="C7" s="222">
        <v>2891869</v>
      </c>
      <c r="D7" s="222">
        <v>3808630</v>
      </c>
      <c r="E7" s="222">
        <v>3689000</v>
      </c>
      <c r="F7" s="222">
        <v>3730430</v>
      </c>
      <c r="G7" s="222">
        <v>3803850</v>
      </c>
      <c r="H7" s="222">
        <v>3910670</v>
      </c>
      <c r="I7" s="222">
        <v>3981000</v>
      </c>
    </row>
    <row r="8" spans="1:9" ht="19.5" customHeight="1">
      <c r="A8" s="187" t="s">
        <v>13</v>
      </c>
      <c r="B8" s="188" t="s">
        <v>557</v>
      </c>
      <c r="C8" s="222">
        <v>1943095</v>
      </c>
      <c r="D8" s="222">
        <v>2299992</v>
      </c>
      <c r="E8" s="222">
        <v>2168980</v>
      </c>
      <c r="F8" s="222">
        <v>2184050</v>
      </c>
      <c r="G8" s="222">
        <v>2351080</v>
      </c>
      <c r="H8" s="222">
        <v>2370120</v>
      </c>
      <c r="I8" s="222">
        <v>2441230</v>
      </c>
    </row>
    <row r="9" spans="1:9" ht="19.5" customHeight="1">
      <c r="A9" s="187" t="s">
        <v>14</v>
      </c>
      <c r="B9" s="188" t="s">
        <v>558</v>
      </c>
      <c r="C9" s="222">
        <v>342160</v>
      </c>
      <c r="D9" s="222">
        <v>669000</v>
      </c>
      <c r="E9" s="222">
        <v>504000</v>
      </c>
      <c r="F9" s="222">
        <v>525580</v>
      </c>
      <c r="G9" s="222">
        <v>507350</v>
      </c>
      <c r="H9" s="222">
        <v>569770</v>
      </c>
      <c r="I9" s="222">
        <v>492870</v>
      </c>
    </row>
    <row r="10" spans="1:9" ht="19.5" customHeight="1">
      <c r="A10" s="184" t="s">
        <v>15</v>
      </c>
      <c r="B10" s="186" t="s">
        <v>559</v>
      </c>
      <c r="C10" s="221">
        <v>606614</v>
      </c>
      <c r="D10" s="221">
        <v>839638</v>
      </c>
      <c r="E10" s="221">
        <v>840000</v>
      </c>
      <c r="F10" s="221">
        <v>879320</v>
      </c>
      <c r="G10" s="221">
        <v>898200</v>
      </c>
      <c r="H10" s="221">
        <v>867650</v>
      </c>
      <c r="I10" s="221">
        <v>887680</v>
      </c>
    </row>
    <row r="11" spans="1:9" ht="19.5" customHeight="1">
      <c r="A11" s="184" t="s">
        <v>560</v>
      </c>
      <c r="B11" s="189" t="s">
        <v>561</v>
      </c>
      <c r="C11" s="222">
        <v>3618489</v>
      </c>
      <c r="D11" s="222">
        <v>3461672</v>
      </c>
      <c r="E11" s="222">
        <v>3543000</v>
      </c>
      <c r="F11" s="222">
        <v>3570800</v>
      </c>
      <c r="G11" s="222">
        <v>3689930</v>
      </c>
      <c r="H11" s="222">
        <v>3712630</v>
      </c>
      <c r="I11" s="222">
        <v>3809010</v>
      </c>
    </row>
    <row r="12" spans="1:9" ht="19.5" customHeight="1">
      <c r="A12" s="184" t="s">
        <v>562</v>
      </c>
      <c r="B12" s="188" t="s">
        <v>563</v>
      </c>
      <c r="C12" s="222">
        <v>2462494</v>
      </c>
      <c r="D12" s="222">
        <v>2535198</v>
      </c>
      <c r="E12" s="222">
        <v>2608000</v>
      </c>
      <c r="F12" s="222">
        <v>2576000</v>
      </c>
      <c r="G12" s="222">
        <v>2563780</v>
      </c>
      <c r="H12" s="222">
        <v>2543300</v>
      </c>
      <c r="I12" s="222">
        <v>2604600</v>
      </c>
    </row>
    <row r="13" spans="1:9" ht="19.5" customHeight="1">
      <c r="A13" s="184" t="s">
        <v>17</v>
      </c>
      <c r="B13" s="190" t="s">
        <v>564</v>
      </c>
      <c r="C13" s="222">
        <v>8815379</v>
      </c>
      <c r="D13" s="222">
        <v>10005500</v>
      </c>
      <c r="E13" s="222">
        <v>9580000</v>
      </c>
      <c r="F13" s="222">
        <v>9607230</v>
      </c>
      <c r="G13" s="222">
        <v>9877560</v>
      </c>
      <c r="H13" s="222">
        <v>10006600</v>
      </c>
      <c r="I13" s="222">
        <v>10174610</v>
      </c>
    </row>
    <row r="14" spans="1:9" ht="19.5" customHeight="1">
      <c r="A14" s="184" t="s">
        <v>18</v>
      </c>
      <c r="B14" s="190" t="s">
        <v>565</v>
      </c>
      <c r="C14" s="222">
        <f>C15+C19+C23+C24</f>
        <v>916606</v>
      </c>
      <c r="D14" s="222">
        <f>D15+D19+D23+D24</f>
        <v>1019940</v>
      </c>
      <c r="E14" s="222">
        <f>SUM(E15,E19)</f>
        <v>1038177</v>
      </c>
      <c r="F14" s="222">
        <f>F15+F19+F23+F24</f>
        <v>1036200</v>
      </c>
      <c r="G14" s="222">
        <f>SUM(G15,G19)</f>
        <v>1125000</v>
      </c>
      <c r="H14" s="222">
        <f>SUM(H15,H19)</f>
        <v>541000</v>
      </c>
      <c r="I14" s="222">
        <f>SUM(I15,I19)</f>
        <v>533000</v>
      </c>
    </row>
    <row r="15" spans="1:9" ht="30" customHeight="1">
      <c r="A15" s="184" t="s">
        <v>555</v>
      </c>
      <c r="B15" s="191" t="s">
        <v>566</v>
      </c>
      <c r="C15" s="222">
        <f>SUM(C16,C18)</f>
        <v>910606</v>
      </c>
      <c r="D15" s="222">
        <v>999940</v>
      </c>
      <c r="E15" s="222">
        <f>SUM(E16,E18)</f>
        <v>959437</v>
      </c>
      <c r="F15" s="222">
        <f>SUM(F16,F18)</f>
        <v>930200</v>
      </c>
      <c r="G15" s="222">
        <f>SUM(G16,G18,)</f>
        <v>920000</v>
      </c>
      <c r="H15" s="222">
        <f>SUM(H16,H18)</f>
        <v>111000</v>
      </c>
      <c r="I15" s="222">
        <f>SUM(I16,I18)</f>
        <v>108000</v>
      </c>
    </row>
    <row r="16" spans="1:9" ht="19.5" customHeight="1">
      <c r="A16" s="184" t="s">
        <v>13</v>
      </c>
      <c r="B16" s="188" t="s">
        <v>567</v>
      </c>
      <c r="C16" s="222">
        <v>768743</v>
      </c>
      <c r="D16" s="222">
        <v>847740</v>
      </c>
      <c r="E16" s="222">
        <v>844437</v>
      </c>
      <c r="F16" s="222">
        <v>860200</v>
      </c>
      <c r="G16" s="222">
        <v>890000</v>
      </c>
      <c r="H16" s="222">
        <v>100000</v>
      </c>
      <c r="I16" s="222">
        <v>100000</v>
      </c>
    </row>
    <row r="17" spans="1:9" ht="78" customHeight="1">
      <c r="A17" s="184" t="s">
        <v>14</v>
      </c>
      <c r="B17" s="191" t="s">
        <v>568</v>
      </c>
      <c r="C17" s="222"/>
      <c r="D17" s="222"/>
      <c r="E17" s="222"/>
      <c r="F17" s="222"/>
      <c r="G17" s="222"/>
      <c r="H17" s="222"/>
      <c r="I17" s="222"/>
    </row>
    <row r="18" spans="1:9" ht="19.5" customHeight="1">
      <c r="A18" s="184" t="s">
        <v>15</v>
      </c>
      <c r="B18" s="188" t="s">
        <v>569</v>
      </c>
      <c r="C18" s="222">
        <v>141863</v>
      </c>
      <c r="D18" s="222">
        <v>152200</v>
      </c>
      <c r="E18" s="222">
        <v>115000</v>
      </c>
      <c r="F18" s="222">
        <v>70000</v>
      </c>
      <c r="G18" s="222">
        <v>30000</v>
      </c>
      <c r="H18" s="222">
        <v>11000</v>
      </c>
      <c r="I18" s="222">
        <v>8000</v>
      </c>
    </row>
    <row r="19" spans="1:9" ht="30" customHeight="1">
      <c r="A19" s="184" t="s">
        <v>560</v>
      </c>
      <c r="B19" s="191" t="s">
        <v>570</v>
      </c>
      <c r="C19" s="222">
        <v>6000</v>
      </c>
      <c r="D19" s="222">
        <f aca="true" t="shared" si="0" ref="D19:I19">SUM(D20,D22)</f>
        <v>20000</v>
      </c>
      <c r="E19" s="222">
        <f t="shared" si="0"/>
        <v>78740</v>
      </c>
      <c r="F19" s="222">
        <f t="shared" si="0"/>
        <v>106000</v>
      </c>
      <c r="G19" s="222">
        <f t="shared" si="0"/>
        <v>205000</v>
      </c>
      <c r="H19" s="222">
        <f t="shared" si="0"/>
        <v>430000</v>
      </c>
      <c r="I19" s="222">
        <f t="shared" si="0"/>
        <v>425000</v>
      </c>
    </row>
    <row r="20" spans="1:9" ht="19.5" customHeight="1">
      <c r="A20" s="184" t="s">
        <v>13</v>
      </c>
      <c r="B20" s="188" t="s">
        <v>567</v>
      </c>
      <c r="C20" s="222"/>
      <c r="D20" s="222">
        <v>0</v>
      </c>
      <c r="E20" s="222">
        <v>47740</v>
      </c>
      <c r="F20" s="222">
        <v>50000</v>
      </c>
      <c r="G20" s="222">
        <v>150000</v>
      </c>
      <c r="H20" s="222">
        <v>400000</v>
      </c>
      <c r="I20" s="222">
        <v>400000</v>
      </c>
    </row>
    <row r="21" spans="1:9" ht="78" customHeight="1">
      <c r="A21" s="184" t="s">
        <v>14</v>
      </c>
      <c r="B21" s="191" t="s">
        <v>568</v>
      </c>
      <c r="C21" s="222"/>
      <c r="D21" s="222"/>
      <c r="E21" s="222"/>
      <c r="F21" s="222"/>
      <c r="G21" s="222"/>
      <c r="H21" s="222"/>
      <c r="I21" s="222"/>
    </row>
    <row r="22" spans="1:9" ht="19.5" customHeight="1">
      <c r="A22" s="184" t="s">
        <v>15</v>
      </c>
      <c r="B22" s="188" t="s">
        <v>569</v>
      </c>
      <c r="C22" s="222">
        <v>6000</v>
      </c>
      <c r="D22" s="222">
        <v>20000</v>
      </c>
      <c r="E22" s="222">
        <v>31000</v>
      </c>
      <c r="F22" s="222">
        <v>56000</v>
      </c>
      <c r="G22" s="222">
        <v>55000</v>
      </c>
      <c r="H22" s="222">
        <v>30000</v>
      </c>
      <c r="I22" s="222">
        <v>25000</v>
      </c>
    </row>
    <row r="23" spans="1:9" ht="19.5" customHeight="1">
      <c r="A23" s="184" t="s">
        <v>562</v>
      </c>
      <c r="B23" s="188" t="s">
        <v>571</v>
      </c>
      <c r="C23" s="222"/>
      <c r="D23" s="222"/>
      <c r="E23" s="222"/>
      <c r="F23" s="222"/>
      <c r="G23" s="222"/>
      <c r="H23" s="222"/>
      <c r="I23" s="222"/>
    </row>
    <row r="24" spans="1:9" ht="19.5" customHeight="1">
      <c r="A24" s="184" t="s">
        <v>572</v>
      </c>
      <c r="B24" s="188" t="s">
        <v>573</v>
      </c>
      <c r="C24" s="222"/>
      <c r="D24" s="222"/>
      <c r="E24" s="222"/>
      <c r="F24" s="222"/>
      <c r="G24" s="222"/>
      <c r="H24" s="222"/>
      <c r="I24" s="222"/>
    </row>
    <row r="25" spans="1:9" ht="19.5" customHeight="1">
      <c r="A25" s="184" t="s">
        <v>40</v>
      </c>
      <c r="B25" s="190" t="s">
        <v>574</v>
      </c>
      <c r="C25" s="222">
        <v>157473</v>
      </c>
      <c r="D25" s="222">
        <v>-200000</v>
      </c>
      <c r="E25" s="222">
        <v>60000</v>
      </c>
      <c r="F25" s="222">
        <v>70000</v>
      </c>
      <c r="G25" s="222">
        <v>180000</v>
      </c>
      <c r="H25" s="222">
        <v>160000</v>
      </c>
      <c r="I25" s="222">
        <v>220000</v>
      </c>
    </row>
    <row r="26" spans="1:9" ht="19.5" customHeight="1">
      <c r="A26" s="184" t="s">
        <v>575</v>
      </c>
      <c r="B26" s="190" t="s">
        <v>576</v>
      </c>
      <c r="C26" s="222">
        <v>3642377</v>
      </c>
      <c r="D26" s="222">
        <v>3842377</v>
      </c>
      <c r="E26" s="222">
        <v>2950200</v>
      </c>
      <c r="F26" s="222">
        <v>2040000</v>
      </c>
      <c r="G26" s="222">
        <v>1000000</v>
      </c>
      <c r="H26" s="222">
        <v>500000</v>
      </c>
      <c r="I26" s="222">
        <v>0</v>
      </c>
    </row>
    <row r="27" spans="1:9" ht="66.75" customHeight="1">
      <c r="A27" s="184" t="s">
        <v>13</v>
      </c>
      <c r="B27" s="191" t="s">
        <v>577</v>
      </c>
      <c r="C27" s="222"/>
      <c r="D27" s="222"/>
      <c r="E27" s="222"/>
      <c r="F27" s="222"/>
      <c r="G27" s="222"/>
      <c r="H27" s="222"/>
      <c r="I27" s="222"/>
    </row>
    <row r="28" spans="1:9" ht="41.25" customHeight="1">
      <c r="A28" s="184" t="s">
        <v>578</v>
      </c>
      <c r="B28" s="190" t="s">
        <v>582</v>
      </c>
      <c r="C28" s="300">
        <v>0.4059</v>
      </c>
      <c r="D28" s="300">
        <v>0.3919</v>
      </c>
      <c r="E28" s="300">
        <v>0.2998</v>
      </c>
      <c r="F28" s="300">
        <v>0.2065</v>
      </c>
      <c r="G28" s="300">
        <v>0.0994</v>
      </c>
      <c r="H28" s="300">
        <v>0.0492</v>
      </c>
      <c r="I28" s="300">
        <v>0</v>
      </c>
    </row>
    <row r="29" spans="1:9" ht="45" customHeight="1">
      <c r="A29" s="184" t="s">
        <v>579</v>
      </c>
      <c r="B29" s="192" t="s">
        <v>583</v>
      </c>
      <c r="C29" s="300">
        <v>0.1022</v>
      </c>
      <c r="D29" s="300">
        <v>0.104</v>
      </c>
      <c r="E29" s="300">
        <v>0.1055</v>
      </c>
      <c r="F29" s="300">
        <v>0.1049</v>
      </c>
      <c r="G29" s="300">
        <v>0.1119</v>
      </c>
      <c r="H29" s="300">
        <v>0.0532</v>
      </c>
      <c r="I29" s="300">
        <v>0.0513</v>
      </c>
    </row>
    <row r="30" spans="1:9" ht="39" customHeight="1">
      <c r="A30" s="184" t="s">
        <v>580</v>
      </c>
      <c r="B30" s="192" t="s">
        <v>584</v>
      </c>
      <c r="C30" s="300">
        <v>0.4059</v>
      </c>
      <c r="D30" s="300">
        <v>0.3919</v>
      </c>
      <c r="E30" s="300">
        <v>0.2998</v>
      </c>
      <c r="F30" s="300">
        <v>0.2065</v>
      </c>
      <c r="G30" s="300">
        <v>0.0994</v>
      </c>
      <c r="H30" s="300">
        <v>0.0492</v>
      </c>
      <c r="I30" s="300">
        <v>0</v>
      </c>
    </row>
    <row r="31" spans="1:9" ht="46.5" customHeight="1" thickBot="1">
      <c r="A31" s="193" t="s">
        <v>581</v>
      </c>
      <c r="B31" s="194" t="s">
        <v>585</v>
      </c>
      <c r="C31" s="300">
        <v>0.1022</v>
      </c>
      <c r="D31" s="300">
        <v>0.104</v>
      </c>
      <c r="E31" s="300">
        <v>0.1055</v>
      </c>
      <c r="F31" s="300">
        <v>0.1049</v>
      </c>
      <c r="G31" s="300">
        <v>0.1119</v>
      </c>
      <c r="H31" s="300">
        <v>0.0532</v>
      </c>
      <c r="I31" s="300">
        <v>0.0513</v>
      </c>
    </row>
  </sheetData>
  <mergeCells count="6">
    <mergeCell ref="A1:G1"/>
    <mergeCell ref="C3:C4"/>
    <mergeCell ref="B3:B4"/>
    <mergeCell ref="A3:A4"/>
    <mergeCell ref="D3:D4"/>
    <mergeCell ref="E3:I3"/>
  </mergeCells>
  <printOptions horizontalCentered="1" verticalCentered="1"/>
  <pageMargins left="0.1968503937007874" right="0.3937007874015748" top="0.5905511811023623" bottom="0.5905511811023623" header="0.5118110236220472" footer="0.5118110236220472"/>
  <pageSetup horizontalDpi="600" verticalDpi="600" orientation="portrait" paperSize="9" scale="80" r:id="rId1"/>
  <headerFooter alignWithMargins="0">
    <oddHeader>&amp;R&amp;9Załącznik nr 12a
do uchwały Rady Gminy
 Nr VII/24/2007
z dnia 30 marca 2007r.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66"/>
  <sheetViews>
    <sheetView zoomScale="75" zoomScaleNormal="75" workbookViewId="0" topLeftCell="A256">
      <selection activeCell="F269" sqref="F269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6.25390625" style="2" customWidth="1"/>
    <col min="4" max="4" width="46.75390625" style="2" customWidth="1"/>
    <col min="5" max="5" width="14.00390625" style="2" customWidth="1"/>
    <col min="6" max="6" width="13.375" style="2" customWidth="1"/>
    <col min="7" max="7" width="13.75390625" style="2" customWidth="1"/>
    <col min="8" max="8" width="11.625" style="2" customWidth="1"/>
    <col min="9" max="9" width="13.125" style="2" customWidth="1"/>
    <col min="10" max="10" width="9.125" style="2" customWidth="1"/>
    <col min="11" max="11" width="9.625" style="2" customWidth="1"/>
    <col min="12" max="12" width="11.75390625" style="2" customWidth="1"/>
  </cols>
  <sheetData>
    <row r="1" spans="1:12" ht="18">
      <c r="A1" s="396" t="s">
        <v>90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59"/>
      <c r="B3" s="59"/>
      <c r="C3" s="59"/>
      <c r="D3" s="59"/>
      <c r="E3" s="59"/>
      <c r="F3" s="59"/>
      <c r="H3" s="18"/>
      <c r="I3" s="18"/>
      <c r="J3" s="18"/>
      <c r="K3" s="18"/>
      <c r="L3" s="60" t="s">
        <v>60</v>
      </c>
    </row>
    <row r="4" spans="1:12" s="62" customFormat="1" ht="18.75" customHeight="1">
      <c r="A4" s="397" t="s">
        <v>2</v>
      </c>
      <c r="B4" s="397" t="s">
        <v>3</v>
      </c>
      <c r="C4" s="397" t="s">
        <v>165</v>
      </c>
      <c r="D4" s="397" t="s">
        <v>19</v>
      </c>
      <c r="E4" s="397" t="s">
        <v>231</v>
      </c>
      <c r="F4" s="397" t="s">
        <v>104</v>
      </c>
      <c r="G4" s="397"/>
      <c r="H4" s="397"/>
      <c r="I4" s="397"/>
      <c r="J4" s="397"/>
      <c r="K4" s="397"/>
      <c r="L4" s="397"/>
    </row>
    <row r="5" spans="1:12" s="62" customFormat="1" ht="38.25" customHeight="1">
      <c r="A5" s="397"/>
      <c r="B5" s="397"/>
      <c r="C5" s="397"/>
      <c r="D5" s="397"/>
      <c r="E5" s="397"/>
      <c r="F5" s="397" t="s">
        <v>39</v>
      </c>
      <c r="G5" s="397" t="s">
        <v>6</v>
      </c>
      <c r="H5" s="397"/>
      <c r="I5" s="397"/>
      <c r="J5" s="397"/>
      <c r="K5" s="397"/>
      <c r="L5" s="397" t="s">
        <v>42</v>
      </c>
    </row>
    <row r="6" spans="1:12" s="62" customFormat="1" ht="76.5">
      <c r="A6" s="397"/>
      <c r="B6" s="397"/>
      <c r="C6" s="397"/>
      <c r="D6" s="397"/>
      <c r="E6" s="397"/>
      <c r="F6" s="397"/>
      <c r="G6" s="82" t="s">
        <v>131</v>
      </c>
      <c r="H6" s="82" t="s">
        <v>232</v>
      </c>
      <c r="I6" s="82" t="s">
        <v>128</v>
      </c>
      <c r="J6" s="82" t="s">
        <v>166</v>
      </c>
      <c r="K6" s="82" t="s">
        <v>130</v>
      </c>
      <c r="L6" s="397"/>
    </row>
    <row r="7" spans="1:12" s="62" customFormat="1" ht="6" customHeight="1" thickBot="1">
      <c r="A7" s="107">
        <v>1</v>
      </c>
      <c r="B7" s="107">
        <v>2</v>
      </c>
      <c r="C7" s="107">
        <v>3</v>
      </c>
      <c r="D7" s="107">
        <v>4</v>
      </c>
      <c r="E7" s="107">
        <v>5</v>
      </c>
      <c r="F7" s="107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</row>
    <row r="8" spans="1:12" s="99" customFormat="1" ht="12.75" customHeight="1" thickBot="1">
      <c r="A8" s="147" t="s">
        <v>241</v>
      </c>
      <c r="B8" s="147"/>
      <c r="C8" s="148"/>
      <c r="D8" s="195" t="s">
        <v>244</v>
      </c>
      <c r="E8" s="198">
        <f aca="true" t="shared" si="0" ref="E8:L8">SUM(E9+E13+E16)</f>
        <v>127921</v>
      </c>
      <c r="F8" s="198">
        <f t="shared" si="0"/>
        <v>33800</v>
      </c>
      <c r="G8" s="198">
        <f t="shared" si="0"/>
        <v>0</v>
      </c>
      <c r="H8" s="198">
        <f t="shared" si="0"/>
        <v>0</v>
      </c>
      <c r="I8" s="198">
        <f t="shared" si="0"/>
        <v>0</v>
      </c>
      <c r="J8" s="198">
        <f t="shared" si="0"/>
        <v>0</v>
      </c>
      <c r="K8" s="198">
        <f t="shared" si="0"/>
        <v>0</v>
      </c>
      <c r="L8" s="198">
        <f t="shared" si="0"/>
        <v>94121</v>
      </c>
    </row>
    <row r="9" spans="1:12" s="196" customFormat="1" ht="31.5" customHeight="1">
      <c r="A9" s="130"/>
      <c r="B9" s="130" t="s">
        <v>242</v>
      </c>
      <c r="C9" s="131"/>
      <c r="D9" s="132" t="s">
        <v>245</v>
      </c>
      <c r="E9" s="199">
        <f>SUM(E10+E11)</f>
        <v>94121</v>
      </c>
      <c r="F9" s="200">
        <f>SUM(F10:F11)</f>
        <v>0</v>
      </c>
      <c r="G9" s="200">
        <f aca="true" t="shared" si="1" ref="G9:L9">SUM(G10+G11)</f>
        <v>0</v>
      </c>
      <c r="H9" s="200">
        <f t="shared" si="1"/>
        <v>0</v>
      </c>
      <c r="I9" s="200">
        <f t="shared" si="1"/>
        <v>0</v>
      </c>
      <c r="J9" s="200">
        <f t="shared" si="1"/>
        <v>0</v>
      </c>
      <c r="K9" s="200">
        <f t="shared" si="1"/>
        <v>0</v>
      </c>
      <c r="L9" s="200">
        <f t="shared" si="1"/>
        <v>94121</v>
      </c>
    </row>
    <row r="10" spans="1:12" s="62" customFormat="1" ht="24.75" customHeight="1">
      <c r="A10" s="111"/>
      <c r="B10" s="111"/>
      <c r="C10" s="114" t="s">
        <v>653</v>
      </c>
      <c r="D10" s="153" t="s">
        <v>260</v>
      </c>
      <c r="E10" s="201">
        <v>0</v>
      </c>
      <c r="F10" s="202"/>
      <c r="G10" s="202"/>
      <c r="H10" s="202"/>
      <c r="I10" s="202"/>
      <c r="J10" s="202"/>
      <c r="K10" s="202"/>
      <c r="L10" s="202"/>
    </row>
    <row r="11" spans="1:12" s="62" customFormat="1" ht="12.75">
      <c r="A11" s="104"/>
      <c r="B11" s="104"/>
      <c r="C11" s="106" t="s">
        <v>243</v>
      </c>
      <c r="D11" s="108" t="s">
        <v>246</v>
      </c>
      <c r="E11" s="203">
        <v>94121</v>
      </c>
      <c r="F11" s="204"/>
      <c r="G11" s="204"/>
      <c r="H11" s="204"/>
      <c r="I11" s="204"/>
      <c r="J11" s="204"/>
      <c r="K11" s="204"/>
      <c r="L11" s="204">
        <v>94121</v>
      </c>
    </row>
    <row r="12" spans="1:12" s="62" customFormat="1" ht="13.5" thickBot="1">
      <c r="A12" s="104"/>
      <c r="B12" s="109"/>
      <c r="C12" s="115"/>
      <c r="D12" s="116"/>
      <c r="E12" s="205"/>
      <c r="F12" s="206"/>
      <c r="G12" s="206"/>
      <c r="H12" s="206"/>
      <c r="I12" s="206"/>
      <c r="J12" s="206"/>
      <c r="K12" s="206"/>
      <c r="L12" s="206"/>
    </row>
    <row r="13" spans="1:12" s="196" customFormat="1" ht="12.75">
      <c r="A13" s="165"/>
      <c r="B13" s="130" t="s">
        <v>247</v>
      </c>
      <c r="C13" s="130"/>
      <c r="D13" s="141" t="s">
        <v>344</v>
      </c>
      <c r="E13" s="199">
        <f>SUM(E14)</f>
        <v>7800</v>
      </c>
      <c r="F13" s="200">
        <f aca="true" t="shared" si="2" ref="F13:L13">SUM(F14)</f>
        <v>7800</v>
      </c>
      <c r="G13" s="200">
        <f t="shared" si="2"/>
        <v>0</v>
      </c>
      <c r="H13" s="200">
        <f t="shared" si="2"/>
        <v>0</v>
      </c>
      <c r="I13" s="200">
        <f t="shared" si="2"/>
        <v>0</v>
      </c>
      <c r="J13" s="200">
        <f t="shared" si="2"/>
        <v>0</v>
      </c>
      <c r="K13" s="200">
        <f t="shared" si="2"/>
        <v>0</v>
      </c>
      <c r="L13" s="200">
        <f t="shared" si="2"/>
        <v>0</v>
      </c>
    </row>
    <row r="14" spans="1:12" s="62" customFormat="1" ht="25.5">
      <c r="A14" s="104"/>
      <c r="B14" s="104"/>
      <c r="C14" s="104" t="s">
        <v>248</v>
      </c>
      <c r="D14" s="63" t="s">
        <v>415</v>
      </c>
      <c r="E14" s="204">
        <v>7800</v>
      </c>
      <c r="F14" s="204">
        <v>7800</v>
      </c>
      <c r="G14" s="204"/>
      <c r="H14" s="204"/>
      <c r="I14" s="204"/>
      <c r="J14" s="204"/>
      <c r="K14" s="204"/>
      <c r="L14" s="204"/>
    </row>
    <row r="15" spans="1:12" s="62" customFormat="1" ht="13.5" thickBot="1">
      <c r="A15" s="104"/>
      <c r="B15" s="109"/>
      <c r="C15" s="109"/>
      <c r="D15" s="110"/>
      <c r="E15" s="206"/>
      <c r="F15" s="206"/>
      <c r="G15" s="206"/>
      <c r="H15" s="206"/>
      <c r="I15" s="206"/>
      <c r="J15" s="206"/>
      <c r="K15" s="206"/>
      <c r="L15" s="206"/>
    </row>
    <row r="16" spans="1:12" s="196" customFormat="1" ht="12.75">
      <c r="A16" s="165"/>
      <c r="B16" s="130" t="s">
        <v>249</v>
      </c>
      <c r="C16" s="130"/>
      <c r="D16" s="141" t="s">
        <v>250</v>
      </c>
      <c r="E16" s="200">
        <f aca="true" t="shared" si="3" ref="E16:L16">SUM(E19:E21)</f>
        <v>26000</v>
      </c>
      <c r="F16" s="200">
        <f t="shared" si="3"/>
        <v>26000</v>
      </c>
      <c r="G16" s="200">
        <f t="shared" si="3"/>
        <v>0</v>
      </c>
      <c r="H16" s="200">
        <f t="shared" si="3"/>
        <v>0</v>
      </c>
      <c r="I16" s="200">
        <f t="shared" si="3"/>
        <v>0</v>
      </c>
      <c r="J16" s="200">
        <f t="shared" si="3"/>
        <v>0</v>
      </c>
      <c r="K16" s="200">
        <f t="shared" si="3"/>
        <v>0</v>
      </c>
      <c r="L16" s="200">
        <f t="shared" si="3"/>
        <v>0</v>
      </c>
    </row>
    <row r="17" spans="1:12" s="196" customFormat="1" ht="12.75">
      <c r="A17" s="165"/>
      <c r="B17" s="130"/>
      <c r="C17" s="104" t="s">
        <v>273</v>
      </c>
      <c r="D17" s="63" t="s">
        <v>388</v>
      </c>
      <c r="E17" s="200"/>
      <c r="F17" s="200"/>
      <c r="G17" s="200"/>
      <c r="H17" s="200"/>
      <c r="I17" s="200"/>
      <c r="J17" s="200"/>
      <c r="K17" s="200"/>
      <c r="L17" s="200"/>
    </row>
    <row r="18" spans="1:12" s="196" customFormat="1" ht="12.75">
      <c r="A18" s="165"/>
      <c r="B18" s="130"/>
      <c r="C18" s="104" t="s">
        <v>275</v>
      </c>
      <c r="D18" s="63" t="s">
        <v>389</v>
      </c>
      <c r="E18" s="200"/>
      <c r="F18" s="200"/>
      <c r="G18" s="200"/>
      <c r="H18" s="200"/>
      <c r="I18" s="200"/>
      <c r="J18" s="200"/>
      <c r="K18" s="200"/>
      <c r="L18" s="200"/>
    </row>
    <row r="19" spans="1:12" s="62" customFormat="1" ht="12.75">
      <c r="A19" s="104"/>
      <c r="B19" s="104"/>
      <c r="C19" s="104" t="s">
        <v>251</v>
      </c>
      <c r="D19" s="63" t="s">
        <v>252</v>
      </c>
      <c r="E19" s="204">
        <v>1000</v>
      </c>
      <c r="F19" s="204">
        <v>1000</v>
      </c>
      <c r="G19" s="204"/>
      <c r="H19" s="204"/>
      <c r="I19" s="204"/>
      <c r="J19" s="204"/>
      <c r="K19" s="204"/>
      <c r="L19" s="204"/>
    </row>
    <row r="20" spans="1:12" s="62" customFormat="1" ht="12.75">
      <c r="A20" s="104"/>
      <c r="B20" s="104"/>
      <c r="C20" s="104" t="s">
        <v>393</v>
      </c>
      <c r="D20" s="63" t="s">
        <v>547</v>
      </c>
      <c r="E20" s="204">
        <v>0</v>
      </c>
      <c r="F20" s="204"/>
      <c r="G20" s="204"/>
      <c r="H20" s="204"/>
      <c r="I20" s="204"/>
      <c r="J20" s="204"/>
      <c r="K20" s="204"/>
      <c r="L20" s="204"/>
    </row>
    <row r="21" spans="1:12" s="62" customFormat="1" ht="12.75">
      <c r="A21" s="104"/>
      <c r="B21" s="104"/>
      <c r="C21" s="104" t="s">
        <v>253</v>
      </c>
      <c r="D21" s="63" t="s">
        <v>254</v>
      </c>
      <c r="E21" s="204">
        <v>25000</v>
      </c>
      <c r="F21" s="204">
        <v>25000</v>
      </c>
      <c r="G21" s="204"/>
      <c r="H21" s="204"/>
      <c r="I21" s="204"/>
      <c r="J21" s="204"/>
      <c r="K21" s="204"/>
      <c r="L21" s="204"/>
    </row>
    <row r="22" spans="1:12" s="62" customFormat="1" ht="13.5" thickBot="1">
      <c r="A22" s="112"/>
      <c r="B22" s="112"/>
      <c r="C22" s="112" t="s">
        <v>267</v>
      </c>
      <c r="D22" s="113" t="s">
        <v>268</v>
      </c>
      <c r="E22" s="207"/>
      <c r="F22" s="207"/>
      <c r="G22" s="207"/>
      <c r="H22" s="207"/>
      <c r="I22" s="207"/>
      <c r="J22" s="207"/>
      <c r="K22" s="207"/>
      <c r="L22" s="207"/>
    </row>
    <row r="23" spans="1:12" s="99" customFormat="1" ht="13.5" thickBot="1">
      <c r="A23" s="147" t="s">
        <v>255</v>
      </c>
      <c r="B23" s="147"/>
      <c r="C23" s="147"/>
      <c r="D23" s="152" t="s">
        <v>256</v>
      </c>
      <c r="E23" s="208">
        <f>SUM(E24)</f>
        <v>239406</v>
      </c>
      <c r="F23" s="208">
        <f>SUM(F24)</f>
        <v>51610</v>
      </c>
      <c r="G23" s="208">
        <f aca="true" t="shared" si="4" ref="G23:L23">SUM(G24)</f>
        <v>0</v>
      </c>
      <c r="H23" s="208">
        <f t="shared" si="4"/>
        <v>0</v>
      </c>
      <c r="I23" s="208">
        <f t="shared" si="4"/>
        <v>0</v>
      </c>
      <c r="J23" s="208">
        <f t="shared" si="4"/>
        <v>0</v>
      </c>
      <c r="K23" s="208">
        <f t="shared" si="4"/>
        <v>0</v>
      </c>
      <c r="L23" s="208">
        <f t="shared" si="4"/>
        <v>187796</v>
      </c>
    </row>
    <row r="24" spans="1:12" s="196" customFormat="1" ht="12.75">
      <c r="A24" s="130"/>
      <c r="B24" s="130" t="s">
        <v>257</v>
      </c>
      <c r="C24" s="130"/>
      <c r="D24" s="141" t="s">
        <v>258</v>
      </c>
      <c r="E24" s="200">
        <f>SUM(E25:E29)</f>
        <v>239406</v>
      </c>
      <c r="F24" s="200">
        <f aca="true" t="shared" si="5" ref="F24:K24">SUM(F25:F28)</f>
        <v>51610</v>
      </c>
      <c r="G24" s="200">
        <f t="shared" si="5"/>
        <v>0</v>
      </c>
      <c r="H24" s="200">
        <f t="shared" si="5"/>
        <v>0</v>
      </c>
      <c r="I24" s="200">
        <f t="shared" si="5"/>
        <v>0</v>
      </c>
      <c r="J24" s="200">
        <f t="shared" si="5"/>
        <v>0</v>
      </c>
      <c r="K24" s="200">
        <f t="shared" si="5"/>
        <v>0</v>
      </c>
      <c r="L24" s="200">
        <f>SUM(L25:L29)</f>
        <v>187796</v>
      </c>
    </row>
    <row r="25" spans="1:12" s="62" customFormat="1" ht="25.5">
      <c r="A25" s="104"/>
      <c r="B25" s="104"/>
      <c r="C25" s="104" t="s">
        <v>259</v>
      </c>
      <c r="D25" s="63" t="s">
        <v>260</v>
      </c>
      <c r="E25" s="204">
        <v>0</v>
      </c>
      <c r="F25" s="204"/>
      <c r="G25" s="204"/>
      <c r="H25" s="204"/>
      <c r="I25" s="204"/>
      <c r="J25" s="204"/>
      <c r="K25" s="204"/>
      <c r="L25" s="204"/>
    </row>
    <row r="26" spans="1:12" s="62" customFormat="1" ht="12.75">
      <c r="A26" s="104"/>
      <c r="B26" s="104"/>
      <c r="C26" s="104" t="s">
        <v>261</v>
      </c>
      <c r="D26" s="63" t="s">
        <v>264</v>
      </c>
      <c r="E26" s="204">
        <v>31590</v>
      </c>
      <c r="F26" s="204">
        <v>31590</v>
      </c>
      <c r="G26" s="204"/>
      <c r="H26" s="204"/>
      <c r="I26" s="204"/>
      <c r="J26" s="204"/>
      <c r="K26" s="204"/>
      <c r="L26" s="204"/>
    </row>
    <row r="27" spans="1:12" s="62" customFormat="1" ht="12.75">
      <c r="A27" s="104"/>
      <c r="B27" s="104"/>
      <c r="C27" s="104" t="s">
        <v>253</v>
      </c>
      <c r="D27" s="63" t="s">
        <v>363</v>
      </c>
      <c r="E27" s="204">
        <v>20020</v>
      </c>
      <c r="F27" s="204">
        <v>20020</v>
      </c>
      <c r="G27" s="204"/>
      <c r="H27" s="204"/>
      <c r="I27" s="204"/>
      <c r="J27" s="204"/>
      <c r="K27" s="204"/>
      <c r="L27" s="204"/>
    </row>
    <row r="28" spans="1:12" s="62" customFormat="1" ht="12.75">
      <c r="A28" s="104"/>
      <c r="B28" s="104"/>
      <c r="C28" s="104" t="s">
        <v>243</v>
      </c>
      <c r="D28" s="63" t="s">
        <v>246</v>
      </c>
      <c r="E28" s="204">
        <v>67796</v>
      </c>
      <c r="F28" s="204"/>
      <c r="G28" s="204"/>
      <c r="H28" s="204"/>
      <c r="I28" s="204"/>
      <c r="J28" s="204"/>
      <c r="K28" s="204"/>
      <c r="L28" s="204">
        <v>67796</v>
      </c>
    </row>
    <row r="29" spans="1:12" s="62" customFormat="1" ht="13.5" thickBot="1">
      <c r="A29" s="112"/>
      <c r="B29" s="112"/>
      <c r="C29" s="112" t="s">
        <v>418</v>
      </c>
      <c r="D29" s="113" t="s">
        <v>521</v>
      </c>
      <c r="E29" s="207">
        <v>120000</v>
      </c>
      <c r="F29" s="207"/>
      <c r="G29" s="207"/>
      <c r="H29" s="207"/>
      <c r="I29" s="207"/>
      <c r="J29" s="207"/>
      <c r="K29" s="207"/>
      <c r="L29" s="207">
        <v>120000</v>
      </c>
    </row>
    <row r="30" spans="1:12" s="99" customFormat="1" ht="13.5" thickBot="1">
      <c r="A30" s="147" t="s">
        <v>269</v>
      </c>
      <c r="B30" s="147"/>
      <c r="C30" s="147"/>
      <c r="D30" s="152" t="s">
        <v>270</v>
      </c>
      <c r="E30" s="208">
        <f aca="true" t="shared" si="6" ref="E30:L30">SUM(E31+E34)</f>
        <v>325314</v>
      </c>
      <c r="F30" s="208">
        <f t="shared" si="6"/>
        <v>321514</v>
      </c>
      <c r="G30" s="208">
        <f t="shared" si="6"/>
        <v>5600</v>
      </c>
      <c r="H30" s="208">
        <f t="shared" si="6"/>
        <v>1110</v>
      </c>
      <c r="I30" s="208">
        <f t="shared" si="6"/>
        <v>198390</v>
      </c>
      <c r="J30" s="208">
        <f t="shared" si="6"/>
        <v>0</v>
      </c>
      <c r="K30" s="208">
        <f t="shared" si="6"/>
        <v>0</v>
      </c>
      <c r="L30" s="208">
        <f t="shared" si="6"/>
        <v>3800</v>
      </c>
    </row>
    <row r="31" spans="1:12" s="196" customFormat="1" ht="25.5">
      <c r="A31" s="130"/>
      <c r="B31" s="130" t="s">
        <v>360</v>
      </c>
      <c r="C31" s="130"/>
      <c r="D31" s="141" t="s">
        <v>361</v>
      </c>
      <c r="E31" s="200">
        <f>SUM(E32)</f>
        <v>198390</v>
      </c>
      <c r="F31" s="200">
        <f>SUM(F32)</f>
        <v>198390</v>
      </c>
      <c r="G31" s="200">
        <f aca="true" t="shared" si="7" ref="G31:L31">SUM(G32)</f>
        <v>0</v>
      </c>
      <c r="H31" s="200">
        <f t="shared" si="7"/>
        <v>0</v>
      </c>
      <c r="I31" s="200">
        <f t="shared" si="7"/>
        <v>198390</v>
      </c>
      <c r="J31" s="200">
        <f>SUM(J32)</f>
        <v>0</v>
      </c>
      <c r="K31" s="200">
        <f t="shared" si="7"/>
        <v>0</v>
      </c>
      <c r="L31" s="200">
        <f t="shared" si="7"/>
        <v>0</v>
      </c>
    </row>
    <row r="32" spans="1:12" s="62" customFormat="1" ht="12.75">
      <c r="A32" s="104"/>
      <c r="B32" s="104"/>
      <c r="C32" s="104" t="s">
        <v>259</v>
      </c>
      <c r="D32" s="63" t="s">
        <v>362</v>
      </c>
      <c r="E32" s="204">
        <v>198390</v>
      </c>
      <c r="F32" s="204">
        <v>198390</v>
      </c>
      <c r="G32" s="204"/>
      <c r="H32" s="204"/>
      <c r="I32" s="204">
        <v>198390</v>
      </c>
      <c r="J32" s="204"/>
      <c r="K32" s="204"/>
      <c r="L32" s="204"/>
    </row>
    <row r="33" spans="1:12" s="62" customFormat="1" ht="13.5" thickBot="1">
      <c r="A33" s="104"/>
      <c r="B33" s="109"/>
      <c r="C33" s="109"/>
      <c r="D33" s="110"/>
      <c r="E33" s="206"/>
      <c r="F33" s="206"/>
      <c r="G33" s="206"/>
      <c r="H33" s="206"/>
      <c r="I33" s="206"/>
      <c r="J33" s="206"/>
      <c r="K33" s="206"/>
      <c r="L33" s="206"/>
    </row>
    <row r="34" spans="1:12" s="196" customFormat="1" ht="12.75">
      <c r="A34" s="165"/>
      <c r="B34" s="130" t="s">
        <v>271</v>
      </c>
      <c r="C34" s="130"/>
      <c r="D34" s="141" t="s">
        <v>272</v>
      </c>
      <c r="E34" s="200">
        <f>SUM(E35:E44)</f>
        <v>126924</v>
      </c>
      <c r="F34" s="200">
        <f aca="true" t="shared" si="8" ref="F34:L34">SUM(F35:F43)</f>
        <v>123124</v>
      </c>
      <c r="G34" s="200">
        <f t="shared" si="8"/>
        <v>5600</v>
      </c>
      <c r="H34" s="200">
        <f t="shared" si="8"/>
        <v>1110</v>
      </c>
      <c r="I34" s="200">
        <f t="shared" si="8"/>
        <v>0</v>
      </c>
      <c r="J34" s="200">
        <f t="shared" si="8"/>
        <v>0</v>
      </c>
      <c r="K34" s="200">
        <f t="shared" si="8"/>
        <v>0</v>
      </c>
      <c r="L34" s="200">
        <f t="shared" si="8"/>
        <v>3800</v>
      </c>
    </row>
    <row r="35" spans="1:12" s="62" customFormat="1" ht="12.75">
      <c r="A35" s="104"/>
      <c r="B35" s="104"/>
      <c r="C35" s="104" t="s">
        <v>273</v>
      </c>
      <c r="D35" s="63" t="s">
        <v>388</v>
      </c>
      <c r="E35" s="204">
        <v>960</v>
      </c>
      <c r="F35" s="204">
        <v>960</v>
      </c>
      <c r="G35" s="204"/>
      <c r="H35" s="204">
        <v>960</v>
      </c>
      <c r="I35" s="204"/>
      <c r="J35" s="204"/>
      <c r="K35" s="204"/>
      <c r="L35" s="204"/>
    </row>
    <row r="36" spans="1:12" s="62" customFormat="1" ht="12.75">
      <c r="A36" s="104"/>
      <c r="B36" s="104"/>
      <c r="C36" s="104" t="s">
        <v>275</v>
      </c>
      <c r="D36" s="63" t="s">
        <v>389</v>
      </c>
      <c r="E36" s="204">
        <v>150</v>
      </c>
      <c r="F36" s="204">
        <v>150</v>
      </c>
      <c r="G36" s="204"/>
      <c r="H36" s="204">
        <v>150</v>
      </c>
      <c r="I36" s="204"/>
      <c r="J36" s="204"/>
      <c r="K36" s="204"/>
      <c r="L36" s="204"/>
    </row>
    <row r="37" spans="1:12" s="62" customFormat="1" ht="12.75">
      <c r="A37" s="104"/>
      <c r="B37" s="104"/>
      <c r="C37" s="104" t="s">
        <v>393</v>
      </c>
      <c r="D37" s="63" t="s">
        <v>395</v>
      </c>
      <c r="E37" s="204">
        <v>5600</v>
      </c>
      <c r="F37" s="204">
        <v>5600</v>
      </c>
      <c r="G37" s="204">
        <v>5600</v>
      </c>
      <c r="H37" s="204"/>
      <c r="I37" s="204"/>
      <c r="J37" s="204"/>
      <c r="K37" s="204"/>
      <c r="L37" s="204"/>
    </row>
    <row r="38" spans="1:12" s="62" customFormat="1" ht="12.75">
      <c r="A38" s="104"/>
      <c r="B38" s="104"/>
      <c r="C38" s="104" t="s">
        <v>251</v>
      </c>
      <c r="D38" s="63" t="s">
        <v>252</v>
      </c>
      <c r="E38" s="204">
        <v>17000</v>
      </c>
      <c r="F38" s="204">
        <v>17000</v>
      </c>
      <c r="G38" s="204"/>
      <c r="H38" s="204"/>
      <c r="I38" s="204"/>
      <c r="J38" s="204"/>
      <c r="K38" s="204"/>
      <c r="L38" s="204"/>
    </row>
    <row r="39" spans="1:12" s="62" customFormat="1" ht="12.75">
      <c r="A39" s="104"/>
      <c r="B39" s="104"/>
      <c r="C39" s="104" t="s">
        <v>262</v>
      </c>
      <c r="D39" s="63" t="s">
        <v>263</v>
      </c>
      <c r="E39" s="204">
        <v>5531</v>
      </c>
      <c r="F39" s="204">
        <v>5531</v>
      </c>
      <c r="G39" s="204"/>
      <c r="H39" s="204"/>
      <c r="I39" s="204"/>
      <c r="J39" s="204"/>
      <c r="K39" s="204"/>
      <c r="L39" s="204"/>
    </row>
    <row r="40" spans="1:12" s="62" customFormat="1" ht="12.75">
      <c r="A40" s="104"/>
      <c r="B40" s="104"/>
      <c r="C40" s="104" t="s">
        <v>261</v>
      </c>
      <c r="D40" s="63" t="s">
        <v>264</v>
      </c>
      <c r="E40" s="204">
        <v>5000</v>
      </c>
      <c r="F40" s="204">
        <v>5000</v>
      </c>
      <c r="G40" s="204"/>
      <c r="H40" s="204"/>
      <c r="I40" s="204"/>
      <c r="J40" s="204"/>
      <c r="K40" s="204"/>
      <c r="L40" s="204"/>
    </row>
    <row r="41" spans="1:12" s="62" customFormat="1" ht="12.75">
      <c r="A41" s="104"/>
      <c r="B41" s="104"/>
      <c r="C41" s="104" t="s">
        <v>253</v>
      </c>
      <c r="D41" s="63" t="s">
        <v>363</v>
      </c>
      <c r="E41" s="204">
        <v>85383</v>
      </c>
      <c r="F41" s="204">
        <v>85383</v>
      </c>
      <c r="G41" s="204"/>
      <c r="H41" s="204"/>
      <c r="I41" s="204"/>
      <c r="J41" s="204"/>
      <c r="K41" s="204"/>
      <c r="L41" s="204"/>
    </row>
    <row r="42" spans="1:12" s="62" customFormat="1" ht="25.5">
      <c r="A42" s="112"/>
      <c r="B42" s="112"/>
      <c r="C42" s="112" t="s">
        <v>493</v>
      </c>
      <c r="D42" s="63" t="s">
        <v>495</v>
      </c>
      <c r="E42" s="207">
        <v>3500</v>
      </c>
      <c r="F42" s="207">
        <v>3500</v>
      </c>
      <c r="G42" s="207"/>
      <c r="H42" s="207"/>
      <c r="I42" s="207"/>
      <c r="J42" s="207"/>
      <c r="K42" s="207"/>
      <c r="L42" s="207"/>
    </row>
    <row r="43" spans="1:12" s="62" customFormat="1" ht="12.75">
      <c r="A43" s="112"/>
      <c r="B43" s="112"/>
      <c r="C43" s="112" t="s">
        <v>418</v>
      </c>
      <c r="D43" s="113" t="s">
        <v>521</v>
      </c>
      <c r="E43" s="207">
        <v>3800</v>
      </c>
      <c r="F43" s="207"/>
      <c r="G43" s="207"/>
      <c r="H43" s="207"/>
      <c r="I43" s="207"/>
      <c r="J43" s="207"/>
      <c r="K43" s="207"/>
      <c r="L43" s="207">
        <v>3800</v>
      </c>
    </row>
    <row r="44" spans="1:12" s="62" customFormat="1" ht="13.5" thickBot="1">
      <c r="A44" s="112"/>
      <c r="B44" s="112"/>
      <c r="C44" s="112"/>
      <c r="D44" s="113"/>
      <c r="E44" s="207"/>
      <c r="F44" s="207"/>
      <c r="G44" s="207"/>
      <c r="H44" s="207"/>
      <c r="I44" s="207"/>
      <c r="J44" s="207"/>
      <c r="K44" s="207"/>
      <c r="L44" s="207"/>
    </row>
    <row r="45" spans="1:12" s="99" customFormat="1" ht="13.5" thickBot="1">
      <c r="A45" s="147" t="s">
        <v>277</v>
      </c>
      <c r="B45" s="147"/>
      <c r="C45" s="147"/>
      <c r="D45" s="152" t="s">
        <v>278</v>
      </c>
      <c r="E45" s="208">
        <f>SUM(E46+E52+E57)</f>
        <v>1397435</v>
      </c>
      <c r="F45" s="208">
        <f aca="true" t="shared" si="9" ref="F45:L45">SUM(F46+F52+F57)</f>
        <v>1286435</v>
      </c>
      <c r="G45" s="208">
        <f t="shared" si="9"/>
        <v>827543</v>
      </c>
      <c r="H45" s="208">
        <f t="shared" si="9"/>
        <v>168780</v>
      </c>
      <c r="I45" s="208">
        <f t="shared" si="9"/>
        <v>16000</v>
      </c>
      <c r="J45" s="208">
        <f t="shared" si="9"/>
        <v>0</v>
      </c>
      <c r="K45" s="208">
        <f t="shared" si="9"/>
        <v>0</v>
      </c>
      <c r="L45" s="208">
        <f t="shared" si="9"/>
        <v>111000</v>
      </c>
    </row>
    <row r="46" spans="1:12" s="196" customFormat="1" ht="12.75">
      <c r="A46" s="130"/>
      <c r="B46" s="130" t="s">
        <v>279</v>
      </c>
      <c r="C46" s="130"/>
      <c r="D46" s="141" t="s">
        <v>345</v>
      </c>
      <c r="E46" s="200">
        <f>SUM(E47:E51)</f>
        <v>62496</v>
      </c>
      <c r="F46" s="200">
        <f aca="true" t="shared" si="10" ref="F46:L46">SUM(F47:F50)</f>
        <v>62496</v>
      </c>
      <c r="G46" s="200">
        <f t="shared" si="10"/>
        <v>50716</v>
      </c>
      <c r="H46" s="200">
        <f t="shared" si="10"/>
        <v>11780</v>
      </c>
      <c r="I46" s="200">
        <f t="shared" si="10"/>
        <v>0</v>
      </c>
      <c r="J46" s="200">
        <f t="shared" si="10"/>
        <v>0</v>
      </c>
      <c r="K46" s="200">
        <f t="shared" si="10"/>
        <v>0</v>
      </c>
      <c r="L46" s="200">
        <f t="shared" si="10"/>
        <v>0</v>
      </c>
    </row>
    <row r="47" spans="1:12" s="62" customFormat="1" ht="12.75">
      <c r="A47" s="104"/>
      <c r="B47" s="104"/>
      <c r="C47" s="104" t="s">
        <v>280</v>
      </c>
      <c r="D47" s="63" t="s">
        <v>281</v>
      </c>
      <c r="E47" s="204">
        <v>48158</v>
      </c>
      <c r="F47" s="204">
        <v>48158</v>
      </c>
      <c r="G47" s="204">
        <v>48158</v>
      </c>
      <c r="H47" s="204"/>
      <c r="I47" s="204"/>
      <c r="J47" s="204"/>
      <c r="K47" s="204"/>
      <c r="L47" s="204"/>
    </row>
    <row r="48" spans="1:12" s="62" customFormat="1" ht="12.75">
      <c r="A48" s="104"/>
      <c r="B48" s="104"/>
      <c r="C48" s="104" t="s">
        <v>282</v>
      </c>
      <c r="D48" s="63" t="s">
        <v>283</v>
      </c>
      <c r="E48" s="204">
        <v>2558</v>
      </c>
      <c r="F48" s="204">
        <v>2558</v>
      </c>
      <c r="G48" s="204">
        <v>2558</v>
      </c>
      <c r="H48" s="204"/>
      <c r="I48" s="204"/>
      <c r="J48" s="204"/>
      <c r="K48" s="204"/>
      <c r="L48" s="204"/>
    </row>
    <row r="49" spans="1:12" s="62" customFormat="1" ht="12.75">
      <c r="A49" s="104"/>
      <c r="B49" s="104"/>
      <c r="C49" s="104" t="s">
        <v>273</v>
      </c>
      <c r="D49" s="63" t="s">
        <v>274</v>
      </c>
      <c r="E49" s="204">
        <v>9980</v>
      </c>
      <c r="F49" s="204">
        <v>9980</v>
      </c>
      <c r="G49" s="204">
        <v>0</v>
      </c>
      <c r="H49" s="204">
        <v>9980</v>
      </c>
      <c r="I49" s="204"/>
      <c r="J49" s="204"/>
      <c r="K49" s="204"/>
      <c r="L49" s="204"/>
    </row>
    <row r="50" spans="1:12" s="62" customFormat="1" ht="12.75">
      <c r="A50" s="104"/>
      <c r="B50" s="104"/>
      <c r="C50" s="104" t="s">
        <v>275</v>
      </c>
      <c r="D50" s="63" t="s">
        <v>276</v>
      </c>
      <c r="E50" s="204">
        <v>1800</v>
      </c>
      <c r="F50" s="204">
        <v>1800</v>
      </c>
      <c r="G50" s="204">
        <v>0</v>
      </c>
      <c r="H50" s="204">
        <v>1800</v>
      </c>
      <c r="I50" s="204"/>
      <c r="J50" s="204"/>
      <c r="K50" s="204"/>
      <c r="L50" s="204"/>
    </row>
    <row r="51" spans="1:12" s="62" customFormat="1" ht="13.5" thickBot="1">
      <c r="A51" s="104"/>
      <c r="B51" s="109"/>
      <c r="C51" s="109"/>
      <c r="D51" s="110"/>
      <c r="E51" s="206"/>
      <c r="F51" s="206"/>
      <c r="G51" s="206"/>
      <c r="H51" s="206"/>
      <c r="I51" s="206"/>
      <c r="J51" s="206"/>
      <c r="K51" s="206"/>
      <c r="L51" s="206"/>
    </row>
    <row r="52" spans="1:12" s="196" customFormat="1" ht="12.75">
      <c r="A52" s="165"/>
      <c r="B52" s="130" t="s">
        <v>288</v>
      </c>
      <c r="C52" s="130"/>
      <c r="D52" s="141" t="s">
        <v>289</v>
      </c>
      <c r="E52" s="200">
        <f>SUM(E53:E56)</f>
        <v>56800</v>
      </c>
      <c r="F52" s="200">
        <f>SUM(F53:F56)</f>
        <v>56800</v>
      </c>
      <c r="G52" s="200">
        <f aca="true" t="shared" si="11" ref="G52:L52">SUM(G53:G55)</f>
        <v>0</v>
      </c>
      <c r="H52" s="200">
        <f t="shared" si="11"/>
        <v>0</v>
      </c>
      <c r="I52" s="200">
        <f t="shared" si="11"/>
        <v>0</v>
      </c>
      <c r="J52" s="200">
        <f t="shared" si="11"/>
        <v>0</v>
      </c>
      <c r="K52" s="200">
        <f t="shared" si="11"/>
        <v>0</v>
      </c>
      <c r="L52" s="200">
        <f t="shared" si="11"/>
        <v>0</v>
      </c>
    </row>
    <row r="53" spans="1:12" s="62" customFormat="1" ht="12.75">
      <c r="A53" s="104"/>
      <c r="B53" s="104"/>
      <c r="C53" s="104" t="s">
        <v>265</v>
      </c>
      <c r="D53" s="63" t="s">
        <v>266</v>
      </c>
      <c r="E53" s="204">
        <v>54000</v>
      </c>
      <c r="F53" s="204">
        <v>54000</v>
      </c>
      <c r="G53" s="204"/>
      <c r="H53" s="204"/>
      <c r="I53" s="204"/>
      <c r="J53" s="204"/>
      <c r="K53" s="204"/>
      <c r="L53" s="204"/>
    </row>
    <row r="54" spans="1:12" s="62" customFormat="1" ht="12.75">
      <c r="A54" s="104"/>
      <c r="B54" s="104"/>
      <c r="C54" s="104" t="s">
        <v>251</v>
      </c>
      <c r="D54" s="63" t="s">
        <v>252</v>
      </c>
      <c r="E54" s="204">
        <v>2000</v>
      </c>
      <c r="F54" s="204">
        <v>2000</v>
      </c>
      <c r="G54" s="204"/>
      <c r="H54" s="204"/>
      <c r="I54" s="204"/>
      <c r="J54" s="204"/>
      <c r="K54" s="204"/>
      <c r="L54" s="204"/>
    </row>
    <row r="55" spans="1:12" s="62" customFormat="1" ht="12.75">
      <c r="A55" s="104"/>
      <c r="B55" s="104"/>
      <c r="C55" s="104" t="s">
        <v>253</v>
      </c>
      <c r="D55" s="63" t="s">
        <v>254</v>
      </c>
      <c r="E55" s="204">
        <v>500</v>
      </c>
      <c r="F55" s="204">
        <v>500</v>
      </c>
      <c r="G55" s="204"/>
      <c r="H55" s="204"/>
      <c r="I55" s="204"/>
      <c r="J55" s="204"/>
      <c r="K55" s="204"/>
      <c r="L55" s="204"/>
    </row>
    <row r="56" spans="1:12" s="62" customFormat="1" ht="26.25" thickBot="1">
      <c r="A56" s="104"/>
      <c r="B56" s="109"/>
      <c r="C56" s="109" t="s">
        <v>493</v>
      </c>
      <c r="D56" s="110" t="s">
        <v>495</v>
      </c>
      <c r="E56" s="206">
        <v>300</v>
      </c>
      <c r="F56" s="206">
        <v>300</v>
      </c>
      <c r="G56" s="206"/>
      <c r="H56" s="206"/>
      <c r="I56" s="206"/>
      <c r="J56" s="206"/>
      <c r="K56" s="206"/>
      <c r="L56" s="206"/>
    </row>
    <row r="57" spans="1:12" s="196" customFormat="1" ht="12.75">
      <c r="A57" s="165"/>
      <c r="B57" s="130" t="s">
        <v>290</v>
      </c>
      <c r="C57" s="130"/>
      <c r="D57" s="141" t="s">
        <v>291</v>
      </c>
      <c r="E57" s="200">
        <f>SUM(E58:E84)</f>
        <v>1278139</v>
      </c>
      <c r="F57" s="200">
        <f aca="true" t="shared" si="12" ref="F57:L57">SUM(F58:F83)</f>
        <v>1167139</v>
      </c>
      <c r="G57" s="200">
        <f t="shared" si="12"/>
        <v>776827</v>
      </c>
      <c r="H57" s="200">
        <f t="shared" si="12"/>
        <v>157000</v>
      </c>
      <c r="I57" s="200">
        <f t="shared" si="12"/>
        <v>16000</v>
      </c>
      <c r="J57" s="200">
        <f t="shared" si="12"/>
        <v>0</v>
      </c>
      <c r="K57" s="200">
        <f t="shared" si="12"/>
        <v>0</v>
      </c>
      <c r="L57" s="200">
        <f t="shared" si="12"/>
        <v>111000</v>
      </c>
    </row>
    <row r="58" spans="1:12" s="62" customFormat="1" ht="12.75">
      <c r="A58" s="104"/>
      <c r="B58" s="104"/>
      <c r="C58" s="104" t="s">
        <v>293</v>
      </c>
      <c r="D58" s="63" t="s">
        <v>372</v>
      </c>
      <c r="E58" s="204">
        <v>3200</v>
      </c>
      <c r="F58" s="204">
        <v>3200</v>
      </c>
      <c r="G58" s="204"/>
      <c r="H58" s="204"/>
      <c r="I58" s="204"/>
      <c r="J58" s="204"/>
      <c r="K58" s="204"/>
      <c r="L58" s="204"/>
    </row>
    <row r="59" spans="1:12" s="62" customFormat="1" ht="12.75">
      <c r="A59" s="104"/>
      <c r="B59" s="104"/>
      <c r="C59" s="104" t="s">
        <v>280</v>
      </c>
      <c r="D59" s="63" t="s">
        <v>281</v>
      </c>
      <c r="E59" s="204">
        <v>714625</v>
      </c>
      <c r="F59" s="204">
        <v>714625</v>
      </c>
      <c r="G59" s="204">
        <v>714625</v>
      </c>
      <c r="H59" s="204"/>
      <c r="I59" s="204"/>
      <c r="J59" s="204"/>
      <c r="K59" s="204"/>
      <c r="L59" s="204"/>
    </row>
    <row r="60" spans="1:12" s="62" customFormat="1" ht="12.75">
      <c r="A60" s="104"/>
      <c r="B60" s="104"/>
      <c r="C60" s="104" t="s">
        <v>282</v>
      </c>
      <c r="D60" s="63" t="s">
        <v>283</v>
      </c>
      <c r="E60" s="204">
        <v>60202</v>
      </c>
      <c r="F60" s="204">
        <v>60202</v>
      </c>
      <c r="G60" s="204">
        <v>60202</v>
      </c>
      <c r="H60" s="204"/>
      <c r="I60" s="204"/>
      <c r="J60" s="204"/>
      <c r="K60" s="204"/>
      <c r="L60" s="204"/>
    </row>
    <row r="61" spans="1:12" s="62" customFormat="1" ht="12.75">
      <c r="A61" s="104"/>
      <c r="B61" s="104"/>
      <c r="C61" s="104" t="s">
        <v>273</v>
      </c>
      <c r="D61" s="63" t="s">
        <v>274</v>
      </c>
      <c r="E61" s="204">
        <v>137100</v>
      </c>
      <c r="F61" s="204">
        <v>137100</v>
      </c>
      <c r="G61" s="204"/>
      <c r="H61" s="204">
        <v>137100</v>
      </c>
      <c r="I61" s="204"/>
      <c r="J61" s="204"/>
      <c r="K61" s="204"/>
      <c r="L61" s="204"/>
    </row>
    <row r="62" spans="1:12" s="62" customFormat="1" ht="12.75">
      <c r="A62" s="104"/>
      <c r="B62" s="104"/>
      <c r="C62" s="104" t="s">
        <v>275</v>
      </c>
      <c r="D62" s="63" t="s">
        <v>276</v>
      </c>
      <c r="E62" s="204">
        <v>19900</v>
      </c>
      <c r="F62" s="204">
        <v>19900</v>
      </c>
      <c r="G62" s="204"/>
      <c r="H62" s="204">
        <v>19900</v>
      </c>
      <c r="I62" s="204"/>
      <c r="J62" s="204"/>
      <c r="K62" s="204"/>
      <c r="L62" s="204"/>
    </row>
    <row r="63" spans="1:12" s="62" customFormat="1" ht="25.5">
      <c r="A63" s="104"/>
      <c r="B63" s="104"/>
      <c r="C63" s="104" t="s">
        <v>386</v>
      </c>
      <c r="D63" s="63" t="s">
        <v>387</v>
      </c>
      <c r="E63" s="204">
        <v>6000</v>
      </c>
      <c r="F63" s="204">
        <v>6000</v>
      </c>
      <c r="G63" s="204"/>
      <c r="H63" s="204"/>
      <c r="I63" s="204"/>
      <c r="J63" s="204"/>
      <c r="K63" s="204"/>
      <c r="L63" s="204"/>
    </row>
    <row r="64" spans="1:12" s="62" customFormat="1" ht="12.75">
      <c r="A64" s="104"/>
      <c r="B64" s="104"/>
      <c r="C64" s="104" t="s">
        <v>393</v>
      </c>
      <c r="D64" s="63" t="s">
        <v>390</v>
      </c>
      <c r="E64" s="204">
        <v>2000</v>
      </c>
      <c r="F64" s="204">
        <v>2000</v>
      </c>
      <c r="G64" s="204">
        <v>2000</v>
      </c>
      <c r="H64" s="204"/>
      <c r="I64" s="204"/>
      <c r="J64" s="204"/>
      <c r="K64" s="204"/>
      <c r="L64" s="204"/>
    </row>
    <row r="65" spans="1:12" s="62" customFormat="1" ht="12.75">
      <c r="A65" s="104"/>
      <c r="B65" s="104"/>
      <c r="C65" s="104" t="s">
        <v>251</v>
      </c>
      <c r="D65" s="63" t="s">
        <v>252</v>
      </c>
      <c r="E65" s="204">
        <v>50200</v>
      </c>
      <c r="F65" s="204">
        <v>50200</v>
      </c>
      <c r="G65" s="204"/>
      <c r="H65" s="204"/>
      <c r="I65" s="204"/>
      <c r="J65" s="204"/>
      <c r="K65" s="204"/>
      <c r="L65" s="204"/>
    </row>
    <row r="66" spans="1:12" s="62" customFormat="1" ht="12.75">
      <c r="A66" s="104"/>
      <c r="B66" s="104"/>
      <c r="C66" s="104" t="s">
        <v>262</v>
      </c>
      <c r="D66" s="63" t="s">
        <v>364</v>
      </c>
      <c r="E66" s="204">
        <v>9100</v>
      </c>
      <c r="F66" s="204">
        <v>9100</v>
      </c>
      <c r="G66" s="204"/>
      <c r="H66" s="204"/>
      <c r="I66" s="204"/>
      <c r="J66" s="204"/>
      <c r="K66" s="204"/>
      <c r="L66" s="204"/>
    </row>
    <row r="67" spans="1:12" s="62" customFormat="1" ht="12.75">
      <c r="A67" s="104"/>
      <c r="B67" s="104"/>
      <c r="C67" s="104" t="s">
        <v>261</v>
      </c>
      <c r="D67" s="63" t="s">
        <v>264</v>
      </c>
      <c r="E67" s="204">
        <v>1500</v>
      </c>
      <c r="F67" s="204">
        <v>1500</v>
      </c>
      <c r="G67" s="204"/>
      <c r="H67" s="204"/>
      <c r="I67" s="204"/>
      <c r="J67" s="204"/>
      <c r="K67" s="204"/>
      <c r="L67" s="204"/>
    </row>
    <row r="68" spans="1:12" s="62" customFormat="1" ht="12.75">
      <c r="A68" s="104"/>
      <c r="B68" s="104"/>
      <c r="C68" s="104" t="s">
        <v>411</v>
      </c>
      <c r="D68" s="63" t="s">
        <v>412</v>
      </c>
      <c r="E68" s="204">
        <v>600</v>
      </c>
      <c r="F68" s="204">
        <v>600</v>
      </c>
      <c r="G68" s="204"/>
      <c r="H68" s="204"/>
      <c r="I68" s="204"/>
      <c r="J68" s="204"/>
      <c r="K68" s="204"/>
      <c r="L68" s="204"/>
    </row>
    <row r="69" spans="1:12" s="62" customFormat="1" ht="12.75">
      <c r="A69" s="104"/>
      <c r="B69" s="104"/>
      <c r="C69" s="104" t="s">
        <v>253</v>
      </c>
      <c r="D69" s="63" t="s">
        <v>254</v>
      </c>
      <c r="E69" s="204">
        <v>49700</v>
      </c>
      <c r="F69" s="204">
        <v>49700</v>
      </c>
      <c r="G69" s="204"/>
      <c r="H69" s="204"/>
      <c r="I69" s="204"/>
      <c r="J69" s="204"/>
      <c r="K69" s="204"/>
      <c r="L69" s="204"/>
    </row>
    <row r="70" spans="1:12" s="62" customFormat="1" ht="12.75">
      <c r="A70" s="104"/>
      <c r="B70" s="104"/>
      <c r="C70" s="104" t="s">
        <v>394</v>
      </c>
      <c r="D70" s="63" t="s">
        <v>519</v>
      </c>
      <c r="E70" s="204">
        <v>1500</v>
      </c>
      <c r="F70" s="204">
        <v>1500</v>
      </c>
      <c r="G70" s="204"/>
      <c r="H70" s="204"/>
      <c r="I70" s="204"/>
      <c r="J70" s="204"/>
      <c r="K70" s="204"/>
      <c r="L70" s="204"/>
    </row>
    <row r="71" spans="1:12" s="62" customFormat="1" ht="25.5">
      <c r="A71" s="104"/>
      <c r="B71" s="104"/>
      <c r="C71" s="104" t="s">
        <v>486</v>
      </c>
      <c r="D71" s="63" t="s">
        <v>487</v>
      </c>
      <c r="E71" s="204">
        <v>5280</v>
      </c>
      <c r="F71" s="204">
        <v>5280</v>
      </c>
      <c r="G71" s="204"/>
      <c r="H71" s="204"/>
      <c r="I71" s="204"/>
      <c r="J71" s="204"/>
      <c r="K71" s="204"/>
      <c r="L71" s="204"/>
    </row>
    <row r="72" spans="1:12" s="62" customFormat="1" ht="37.5" customHeight="1">
      <c r="A72" s="104"/>
      <c r="B72" s="104"/>
      <c r="C72" s="104" t="s">
        <v>488</v>
      </c>
      <c r="D72" s="63" t="s">
        <v>489</v>
      </c>
      <c r="E72" s="204">
        <v>21000</v>
      </c>
      <c r="F72" s="204">
        <v>21000</v>
      </c>
      <c r="G72" s="204"/>
      <c r="H72" s="204"/>
      <c r="I72" s="204"/>
      <c r="J72" s="204"/>
      <c r="K72" s="204"/>
      <c r="L72" s="204"/>
    </row>
    <row r="73" spans="1:12" s="62" customFormat="1" ht="12.75">
      <c r="A73" s="104"/>
      <c r="B73" s="104"/>
      <c r="C73" s="104" t="s">
        <v>284</v>
      </c>
      <c r="D73" s="63" t="s">
        <v>285</v>
      </c>
      <c r="E73" s="204">
        <v>5800</v>
      </c>
      <c r="F73" s="204">
        <v>5800</v>
      </c>
      <c r="G73" s="204"/>
      <c r="H73" s="204"/>
      <c r="I73" s="204"/>
      <c r="J73" s="204"/>
      <c r="K73" s="204"/>
      <c r="L73" s="204"/>
    </row>
    <row r="74" spans="1:12" s="62" customFormat="1" ht="12.75">
      <c r="A74" s="104"/>
      <c r="B74" s="104"/>
      <c r="C74" s="104" t="s">
        <v>267</v>
      </c>
      <c r="D74" s="63" t="s">
        <v>268</v>
      </c>
      <c r="E74" s="204">
        <v>12000</v>
      </c>
      <c r="F74" s="204">
        <v>12000</v>
      </c>
      <c r="G74" s="204"/>
      <c r="H74" s="204"/>
      <c r="I74" s="204"/>
      <c r="J74" s="204"/>
      <c r="K74" s="204"/>
      <c r="L74" s="204"/>
    </row>
    <row r="75" spans="1:12" s="62" customFormat="1" ht="12.75">
      <c r="A75" s="104"/>
      <c r="B75" s="104"/>
      <c r="C75" s="104" t="s">
        <v>286</v>
      </c>
      <c r="D75" s="63" t="s">
        <v>287</v>
      </c>
      <c r="E75" s="204">
        <v>29080</v>
      </c>
      <c r="F75" s="204">
        <v>29080</v>
      </c>
      <c r="G75" s="204"/>
      <c r="H75" s="204"/>
      <c r="I75" s="204"/>
      <c r="J75" s="204"/>
      <c r="K75" s="204"/>
      <c r="L75" s="204"/>
    </row>
    <row r="76" spans="1:12" s="62" customFormat="1" ht="12.75">
      <c r="A76" s="104"/>
      <c r="B76" s="104"/>
      <c r="C76" s="104" t="s">
        <v>416</v>
      </c>
      <c r="D76" s="63" t="s">
        <v>380</v>
      </c>
      <c r="E76" s="204">
        <v>2652</v>
      </c>
      <c r="F76" s="204">
        <v>2652</v>
      </c>
      <c r="G76" s="204"/>
      <c r="H76" s="204"/>
      <c r="I76" s="204"/>
      <c r="J76" s="204"/>
      <c r="K76" s="204"/>
      <c r="L76" s="204"/>
    </row>
    <row r="77" spans="1:12" s="62" customFormat="1" ht="12.75">
      <c r="A77" s="104"/>
      <c r="B77" s="104"/>
      <c r="C77" s="104" t="s">
        <v>365</v>
      </c>
      <c r="D77" s="63" t="s">
        <v>366</v>
      </c>
      <c r="E77" s="204">
        <v>800</v>
      </c>
      <c r="F77" s="204">
        <v>800</v>
      </c>
      <c r="G77" s="204"/>
      <c r="H77" s="204"/>
      <c r="I77" s="204"/>
      <c r="J77" s="204"/>
      <c r="K77" s="204"/>
      <c r="L77" s="204"/>
    </row>
    <row r="78" spans="1:12" s="62" customFormat="1" ht="25.5">
      <c r="A78" s="104"/>
      <c r="B78" s="104"/>
      <c r="C78" s="104" t="s">
        <v>490</v>
      </c>
      <c r="D78" s="63" t="s">
        <v>491</v>
      </c>
      <c r="E78" s="204">
        <v>1900</v>
      </c>
      <c r="F78" s="204">
        <v>1900</v>
      </c>
      <c r="G78" s="204"/>
      <c r="H78" s="204"/>
      <c r="I78" s="204"/>
      <c r="J78" s="204"/>
      <c r="K78" s="204"/>
      <c r="L78" s="204"/>
    </row>
    <row r="79" spans="1:12" s="62" customFormat="1" ht="25.5">
      <c r="A79" s="104"/>
      <c r="B79" s="104"/>
      <c r="C79" s="104" t="s">
        <v>492</v>
      </c>
      <c r="D79" s="63" t="s">
        <v>494</v>
      </c>
      <c r="E79" s="204">
        <v>8000</v>
      </c>
      <c r="F79" s="204">
        <v>8000</v>
      </c>
      <c r="G79" s="204"/>
      <c r="H79" s="204"/>
      <c r="I79" s="204"/>
      <c r="J79" s="204"/>
      <c r="K79" s="204"/>
      <c r="L79" s="204"/>
    </row>
    <row r="80" spans="1:12" s="62" customFormat="1" ht="25.5">
      <c r="A80" s="104"/>
      <c r="B80" s="104"/>
      <c r="C80" s="104" t="s">
        <v>493</v>
      </c>
      <c r="D80" s="63" t="s">
        <v>495</v>
      </c>
      <c r="E80" s="204">
        <v>25000</v>
      </c>
      <c r="F80" s="204">
        <v>25000</v>
      </c>
      <c r="G80" s="204"/>
      <c r="H80" s="204"/>
      <c r="I80" s="204"/>
      <c r="J80" s="204"/>
      <c r="K80" s="204"/>
      <c r="L80" s="204"/>
    </row>
    <row r="81" spans="1:12" s="62" customFormat="1" ht="12.75">
      <c r="A81" s="104"/>
      <c r="B81" s="104"/>
      <c r="C81" s="104" t="s">
        <v>243</v>
      </c>
      <c r="D81" s="63" t="s">
        <v>246</v>
      </c>
      <c r="E81" s="204">
        <v>95000</v>
      </c>
      <c r="F81" s="204"/>
      <c r="G81" s="204"/>
      <c r="H81" s="204"/>
      <c r="I81" s="204"/>
      <c r="J81" s="204"/>
      <c r="K81" s="204"/>
      <c r="L81" s="204">
        <v>95000</v>
      </c>
    </row>
    <row r="82" spans="1:12" s="62" customFormat="1" ht="12.75">
      <c r="A82" s="104"/>
      <c r="B82" s="104"/>
      <c r="C82" s="104" t="s">
        <v>418</v>
      </c>
      <c r="D82" s="63" t="s">
        <v>548</v>
      </c>
      <c r="E82" s="204">
        <v>0</v>
      </c>
      <c r="F82" s="204"/>
      <c r="G82" s="204"/>
      <c r="H82" s="204"/>
      <c r="I82" s="204"/>
      <c r="J82" s="204"/>
      <c r="K82" s="204"/>
      <c r="L82" s="204"/>
    </row>
    <row r="83" spans="1:12" s="62" customFormat="1" ht="51">
      <c r="A83" s="104"/>
      <c r="B83" s="104"/>
      <c r="C83" s="104" t="s">
        <v>549</v>
      </c>
      <c r="D83" s="63" t="s">
        <v>550</v>
      </c>
      <c r="E83" s="204">
        <v>16000</v>
      </c>
      <c r="F83" s="204">
        <v>0</v>
      </c>
      <c r="G83" s="204"/>
      <c r="H83" s="204"/>
      <c r="I83" s="204">
        <v>16000</v>
      </c>
      <c r="J83" s="204"/>
      <c r="K83" s="204"/>
      <c r="L83" s="204">
        <v>16000</v>
      </c>
    </row>
    <row r="84" spans="1:12" s="62" customFormat="1" ht="13.5" thickBot="1">
      <c r="A84" s="112"/>
      <c r="B84" s="112"/>
      <c r="C84" s="112"/>
      <c r="D84" s="113"/>
      <c r="E84" s="207"/>
      <c r="F84" s="207"/>
      <c r="G84" s="207"/>
      <c r="H84" s="207"/>
      <c r="I84" s="207"/>
      <c r="J84" s="207"/>
      <c r="K84" s="207"/>
      <c r="L84" s="207"/>
    </row>
    <row r="85" spans="1:12" s="99" customFormat="1" ht="39" thickBot="1">
      <c r="A85" s="147" t="s">
        <v>295</v>
      </c>
      <c r="B85" s="147"/>
      <c r="C85" s="147"/>
      <c r="D85" s="152" t="s">
        <v>430</v>
      </c>
      <c r="E85" s="208">
        <f>SUM(E86,E90)</f>
        <v>4694</v>
      </c>
      <c r="F85" s="208">
        <f>SUM(F86,F90)</f>
        <v>4694</v>
      </c>
      <c r="G85" s="208">
        <f aca="true" t="shared" si="13" ref="G85:L85">SUM(G86+G90)</f>
        <v>343</v>
      </c>
      <c r="H85" s="208">
        <f t="shared" si="13"/>
        <v>67</v>
      </c>
      <c r="I85" s="208">
        <f t="shared" si="13"/>
        <v>0</v>
      </c>
      <c r="J85" s="208">
        <f t="shared" si="13"/>
        <v>0</v>
      </c>
      <c r="K85" s="208">
        <f t="shared" si="13"/>
        <v>0</v>
      </c>
      <c r="L85" s="208">
        <f t="shared" si="13"/>
        <v>0</v>
      </c>
    </row>
    <row r="86" spans="1:12" s="196" customFormat="1" ht="25.5">
      <c r="A86" s="130"/>
      <c r="B86" s="130" t="s">
        <v>296</v>
      </c>
      <c r="C86" s="130"/>
      <c r="D86" s="141" t="s">
        <v>431</v>
      </c>
      <c r="E86" s="200">
        <f>SUM(E87:E88)</f>
        <v>900</v>
      </c>
      <c r="F86" s="200">
        <f>SUM(F87:F88)</f>
        <v>900</v>
      </c>
      <c r="G86" s="200">
        <f aca="true" t="shared" si="14" ref="G86:L86">SUM(G87:G88)</f>
        <v>0</v>
      </c>
      <c r="H86" s="200">
        <f>SUM(H87:H88)</f>
        <v>0</v>
      </c>
      <c r="I86" s="200">
        <f t="shared" si="14"/>
        <v>0</v>
      </c>
      <c r="J86" s="200">
        <f t="shared" si="14"/>
        <v>0</v>
      </c>
      <c r="K86" s="200">
        <f t="shared" si="14"/>
        <v>0</v>
      </c>
      <c r="L86" s="200">
        <f t="shared" si="14"/>
        <v>0</v>
      </c>
    </row>
    <row r="87" spans="1:12" s="62" customFormat="1" ht="12.75">
      <c r="A87" s="104"/>
      <c r="B87" s="104"/>
      <c r="C87" s="104" t="s">
        <v>251</v>
      </c>
      <c r="D87" s="63" t="s">
        <v>252</v>
      </c>
      <c r="E87" s="204">
        <v>400</v>
      </c>
      <c r="F87" s="204">
        <v>400</v>
      </c>
      <c r="G87" s="204"/>
      <c r="H87" s="204"/>
      <c r="I87" s="204"/>
      <c r="J87" s="204"/>
      <c r="K87" s="204"/>
      <c r="L87" s="204"/>
    </row>
    <row r="88" spans="1:12" s="62" customFormat="1" ht="12.75">
      <c r="A88" s="104"/>
      <c r="B88" s="104"/>
      <c r="C88" s="104" t="s">
        <v>253</v>
      </c>
      <c r="D88" s="63" t="s">
        <v>254</v>
      </c>
      <c r="E88" s="204">
        <v>500</v>
      </c>
      <c r="F88" s="204">
        <v>500</v>
      </c>
      <c r="G88" s="204"/>
      <c r="H88" s="204"/>
      <c r="I88" s="204"/>
      <c r="J88" s="204"/>
      <c r="K88" s="204"/>
      <c r="L88" s="204"/>
    </row>
    <row r="89" spans="1:12" s="62" customFormat="1" ht="13.5" thickBot="1">
      <c r="A89" s="104"/>
      <c r="B89" s="109"/>
      <c r="C89" s="109"/>
      <c r="D89" s="110"/>
      <c r="E89" s="206"/>
      <c r="F89" s="206"/>
      <c r="G89" s="206"/>
      <c r="H89" s="206"/>
      <c r="I89" s="206"/>
      <c r="J89" s="206"/>
      <c r="K89" s="206"/>
      <c r="L89" s="206"/>
    </row>
    <row r="90" spans="1:12" s="196" customFormat="1" ht="51">
      <c r="A90" s="130"/>
      <c r="B90" s="130" t="s">
        <v>527</v>
      </c>
      <c r="C90" s="130"/>
      <c r="D90" s="130" t="s">
        <v>528</v>
      </c>
      <c r="E90" s="200">
        <f>SUM(E91:E98)</f>
        <v>3794</v>
      </c>
      <c r="F90" s="200">
        <f>SUM(F91:F98)</f>
        <v>3794</v>
      </c>
      <c r="G90" s="200">
        <f aca="true" t="shared" si="15" ref="G90:L90">SUM(G92:G97)</f>
        <v>343</v>
      </c>
      <c r="H90" s="200">
        <f t="shared" si="15"/>
        <v>67</v>
      </c>
      <c r="I90" s="200">
        <f t="shared" si="15"/>
        <v>0</v>
      </c>
      <c r="J90" s="200">
        <f t="shared" si="15"/>
        <v>0</v>
      </c>
      <c r="K90" s="200">
        <f t="shared" si="15"/>
        <v>0</v>
      </c>
      <c r="L90" s="200">
        <f t="shared" si="15"/>
        <v>0</v>
      </c>
    </row>
    <row r="91" spans="1:12" s="196" customFormat="1" ht="12.75">
      <c r="A91" s="130"/>
      <c r="B91" s="130"/>
      <c r="C91" s="343" t="s">
        <v>265</v>
      </c>
      <c r="D91" s="343" t="s">
        <v>266</v>
      </c>
      <c r="E91" s="342">
        <v>2460</v>
      </c>
      <c r="F91" s="342">
        <v>2460</v>
      </c>
      <c r="G91" s="200"/>
      <c r="H91" s="200"/>
      <c r="I91" s="200"/>
      <c r="J91" s="200"/>
      <c r="K91" s="200"/>
      <c r="L91" s="200"/>
    </row>
    <row r="92" spans="1:12" s="62" customFormat="1" ht="12.75">
      <c r="A92" s="104"/>
      <c r="B92" s="104"/>
      <c r="C92" s="104" t="s">
        <v>273</v>
      </c>
      <c r="D92" s="63" t="s">
        <v>274</v>
      </c>
      <c r="E92" s="204">
        <v>59</v>
      </c>
      <c r="F92" s="204">
        <v>59</v>
      </c>
      <c r="G92" s="204"/>
      <c r="H92" s="204">
        <v>59</v>
      </c>
      <c r="I92" s="204"/>
      <c r="J92" s="204"/>
      <c r="K92" s="204"/>
      <c r="L92" s="204"/>
    </row>
    <row r="93" spans="1:12" s="62" customFormat="1" ht="12.75">
      <c r="A93" s="104"/>
      <c r="B93" s="104"/>
      <c r="C93" s="104" t="s">
        <v>275</v>
      </c>
      <c r="D93" s="63" t="s">
        <v>276</v>
      </c>
      <c r="E93" s="204">
        <v>8</v>
      </c>
      <c r="F93" s="204">
        <v>8</v>
      </c>
      <c r="G93" s="204"/>
      <c r="H93" s="204">
        <v>8</v>
      </c>
      <c r="I93" s="204"/>
      <c r="J93" s="204"/>
      <c r="K93" s="204"/>
      <c r="L93" s="204"/>
    </row>
    <row r="94" spans="1:12" s="62" customFormat="1" ht="12.75">
      <c r="A94" s="112"/>
      <c r="B94" s="112"/>
      <c r="C94" s="112" t="s">
        <v>393</v>
      </c>
      <c r="D94" s="63" t="s">
        <v>390</v>
      </c>
      <c r="E94" s="207">
        <v>343</v>
      </c>
      <c r="F94" s="207">
        <v>343</v>
      </c>
      <c r="G94" s="207">
        <v>343</v>
      </c>
      <c r="H94" s="207"/>
      <c r="I94" s="207"/>
      <c r="J94" s="207"/>
      <c r="K94" s="207"/>
      <c r="L94" s="207"/>
    </row>
    <row r="95" spans="1:12" s="62" customFormat="1" ht="12.75">
      <c r="A95" s="112"/>
      <c r="B95" s="112"/>
      <c r="C95" s="112" t="s">
        <v>251</v>
      </c>
      <c r="D95" s="63" t="s">
        <v>252</v>
      </c>
      <c r="E95" s="207">
        <v>583</v>
      </c>
      <c r="F95" s="207">
        <v>583</v>
      </c>
      <c r="G95" s="207"/>
      <c r="H95" s="207"/>
      <c r="I95" s="207"/>
      <c r="J95" s="207"/>
      <c r="K95" s="207"/>
      <c r="L95" s="207"/>
    </row>
    <row r="96" spans="1:12" s="62" customFormat="1" ht="12.75">
      <c r="A96" s="112"/>
      <c r="B96" s="112"/>
      <c r="C96" s="112" t="s">
        <v>253</v>
      </c>
      <c r="D96" s="63" t="s">
        <v>254</v>
      </c>
      <c r="E96" s="207">
        <v>95</v>
      </c>
      <c r="F96" s="207">
        <v>95</v>
      </c>
      <c r="G96" s="207"/>
      <c r="H96" s="207"/>
      <c r="I96" s="207"/>
      <c r="J96" s="207"/>
      <c r="K96" s="207"/>
      <c r="L96" s="207"/>
    </row>
    <row r="97" spans="1:12" s="62" customFormat="1" ht="12.75">
      <c r="A97" s="112"/>
      <c r="B97" s="112"/>
      <c r="C97" s="112" t="s">
        <v>284</v>
      </c>
      <c r="D97" s="63" t="s">
        <v>285</v>
      </c>
      <c r="E97" s="207">
        <v>141</v>
      </c>
      <c r="F97" s="207">
        <v>141</v>
      </c>
      <c r="G97" s="207"/>
      <c r="H97" s="207"/>
      <c r="I97" s="207"/>
      <c r="J97" s="207"/>
      <c r="K97" s="207"/>
      <c r="L97" s="207"/>
    </row>
    <row r="98" spans="1:12" s="62" customFormat="1" ht="26.25" thickBot="1">
      <c r="A98" s="112"/>
      <c r="B98" s="112"/>
      <c r="C98" s="112" t="s">
        <v>492</v>
      </c>
      <c r="D98" s="113" t="s">
        <v>654</v>
      </c>
      <c r="E98" s="207">
        <v>105</v>
      </c>
      <c r="F98" s="207">
        <v>105</v>
      </c>
      <c r="G98" s="207"/>
      <c r="H98" s="207"/>
      <c r="I98" s="207"/>
      <c r="J98" s="207"/>
      <c r="K98" s="207"/>
      <c r="L98" s="207"/>
    </row>
    <row r="99" spans="1:12" s="99" customFormat="1" ht="13.5" thickBot="1">
      <c r="A99" s="156" t="s">
        <v>530</v>
      </c>
      <c r="B99" s="147"/>
      <c r="C99" s="147"/>
      <c r="D99" s="147" t="s">
        <v>531</v>
      </c>
      <c r="E99" s="208">
        <f aca="true" t="shared" si="16" ref="E99:L99">SUM(E100)</f>
        <v>0</v>
      </c>
      <c r="F99" s="208">
        <f t="shared" si="16"/>
        <v>0</v>
      </c>
      <c r="G99" s="208">
        <f t="shared" si="16"/>
        <v>0</v>
      </c>
      <c r="H99" s="208">
        <f t="shared" si="16"/>
        <v>0</v>
      </c>
      <c r="I99" s="208">
        <f t="shared" si="16"/>
        <v>0</v>
      </c>
      <c r="J99" s="208">
        <f t="shared" si="16"/>
        <v>0</v>
      </c>
      <c r="K99" s="208">
        <f t="shared" si="16"/>
        <v>0</v>
      </c>
      <c r="L99" s="208">
        <f t="shared" si="16"/>
        <v>0</v>
      </c>
    </row>
    <row r="100" spans="1:12" s="196" customFormat="1" ht="12.75">
      <c r="A100" s="197"/>
      <c r="B100" s="130" t="s">
        <v>532</v>
      </c>
      <c r="C100" s="130"/>
      <c r="D100" s="130" t="s">
        <v>533</v>
      </c>
      <c r="E100" s="200">
        <f>SUM(E101:E104)</f>
        <v>0</v>
      </c>
      <c r="F100" s="200">
        <f aca="true" t="shared" si="17" ref="F100:L100">SUM(F101:F104)</f>
        <v>0</v>
      </c>
      <c r="G100" s="200">
        <f t="shared" si="17"/>
        <v>0</v>
      </c>
      <c r="H100" s="200">
        <f t="shared" si="17"/>
        <v>0</v>
      </c>
      <c r="I100" s="200">
        <f t="shared" si="17"/>
        <v>0</v>
      </c>
      <c r="J100" s="200">
        <f t="shared" si="17"/>
        <v>0</v>
      </c>
      <c r="K100" s="200">
        <f t="shared" si="17"/>
        <v>0</v>
      </c>
      <c r="L100" s="200">
        <f t="shared" si="17"/>
        <v>0</v>
      </c>
    </row>
    <row r="101" spans="1:12" s="62" customFormat="1" ht="12.75">
      <c r="A101" s="157"/>
      <c r="B101" s="130"/>
      <c r="C101" s="104" t="s">
        <v>273</v>
      </c>
      <c r="D101" s="63" t="s">
        <v>274</v>
      </c>
      <c r="E101" s="202"/>
      <c r="F101" s="202"/>
      <c r="G101" s="202"/>
      <c r="H101" s="202"/>
      <c r="I101" s="202"/>
      <c r="J101" s="202"/>
      <c r="K101" s="202"/>
      <c r="L101" s="202"/>
    </row>
    <row r="102" spans="1:12" s="62" customFormat="1" ht="12.75">
      <c r="A102" s="157"/>
      <c r="B102" s="130"/>
      <c r="C102" s="104" t="s">
        <v>275</v>
      </c>
      <c r="D102" s="63" t="s">
        <v>276</v>
      </c>
      <c r="E102" s="202"/>
      <c r="F102" s="202"/>
      <c r="G102" s="202"/>
      <c r="H102" s="202"/>
      <c r="I102" s="202"/>
      <c r="J102" s="202"/>
      <c r="K102" s="202"/>
      <c r="L102" s="202"/>
    </row>
    <row r="103" spans="1:12" s="62" customFormat="1" ht="12.75">
      <c r="A103" s="157"/>
      <c r="B103" s="130"/>
      <c r="C103" s="112" t="s">
        <v>393</v>
      </c>
      <c r="D103" s="63" t="s">
        <v>390</v>
      </c>
      <c r="E103" s="202"/>
      <c r="F103" s="202"/>
      <c r="G103" s="202"/>
      <c r="H103" s="202"/>
      <c r="I103" s="202"/>
      <c r="J103" s="202"/>
      <c r="K103" s="202"/>
      <c r="L103" s="202"/>
    </row>
    <row r="104" spans="1:12" s="62" customFormat="1" ht="12.75">
      <c r="A104" s="112"/>
      <c r="B104" s="112"/>
      <c r="C104" s="112" t="s">
        <v>284</v>
      </c>
      <c r="D104" s="63" t="s">
        <v>285</v>
      </c>
      <c r="E104" s="207"/>
      <c r="F104" s="207"/>
      <c r="G104" s="207"/>
      <c r="H104" s="207"/>
      <c r="I104" s="207"/>
      <c r="J104" s="207"/>
      <c r="K104" s="207"/>
      <c r="L104" s="207"/>
    </row>
    <row r="105" spans="1:12" s="62" customFormat="1" ht="13.5" thickBot="1">
      <c r="A105" s="112"/>
      <c r="B105" s="112"/>
      <c r="C105" s="112"/>
      <c r="D105" s="113"/>
      <c r="E105" s="207"/>
      <c r="F105" s="207"/>
      <c r="G105" s="207"/>
      <c r="H105" s="207"/>
      <c r="I105" s="207"/>
      <c r="J105" s="207"/>
      <c r="K105" s="207"/>
      <c r="L105" s="207"/>
    </row>
    <row r="106" spans="1:12" s="99" customFormat="1" ht="26.25" thickBot="1">
      <c r="A106" s="147" t="s">
        <v>297</v>
      </c>
      <c r="B106" s="147"/>
      <c r="C106" s="147"/>
      <c r="D106" s="152" t="s">
        <v>298</v>
      </c>
      <c r="E106" s="208">
        <f>SUM(E107+E120)</f>
        <v>71362</v>
      </c>
      <c r="F106" s="208">
        <f aca="true" t="shared" si="18" ref="F106:L106">SUM(F107+F120)</f>
        <v>71362</v>
      </c>
      <c r="G106" s="208">
        <f t="shared" si="18"/>
        <v>18044</v>
      </c>
      <c r="H106" s="208">
        <f t="shared" si="18"/>
        <v>1448</v>
      </c>
      <c r="I106" s="208">
        <f t="shared" si="18"/>
        <v>0</v>
      </c>
      <c r="J106" s="208">
        <f t="shared" si="18"/>
        <v>0</v>
      </c>
      <c r="K106" s="208">
        <f t="shared" si="18"/>
        <v>0</v>
      </c>
      <c r="L106" s="208">
        <f t="shared" si="18"/>
        <v>0</v>
      </c>
    </row>
    <row r="107" spans="1:12" s="196" customFormat="1" ht="12.75">
      <c r="A107" s="130"/>
      <c r="B107" s="130" t="s">
        <v>299</v>
      </c>
      <c r="C107" s="130"/>
      <c r="D107" s="141" t="s">
        <v>300</v>
      </c>
      <c r="E107" s="200">
        <f>SUM(E108:E118)</f>
        <v>71062</v>
      </c>
      <c r="F107" s="200">
        <f>SUM(F108:F118)</f>
        <v>71062</v>
      </c>
      <c r="G107" s="200">
        <f aca="true" t="shared" si="19" ref="G107:L107">SUM(G108:G118)</f>
        <v>18044</v>
      </c>
      <c r="H107" s="200">
        <f t="shared" si="19"/>
        <v>1448</v>
      </c>
      <c r="I107" s="200">
        <f t="shared" si="19"/>
        <v>0</v>
      </c>
      <c r="J107" s="200">
        <f t="shared" si="19"/>
        <v>0</v>
      </c>
      <c r="K107" s="200">
        <f t="shared" si="19"/>
        <v>0</v>
      </c>
      <c r="L107" s="200">
        <f t="shared" si="19"/>
        <v>0</v>
      </c>
    </row>
    <row r="108" spans="1:12" s="62" customFormat="1" ht="12.75">
      <c r="A108" s="104"/>
      <c r="B108" s="104"/>
      <c r="C108" s="104" t="s">
        <v>265</v>
      </c>
      <c r="D108" s="63" t="s">
        <v>266</v>
      </c>
      <c r="E108" s="204">
        <v>7000</v>
      </c>
      <c r="F108" s="204">
        <v>7000</v>
      </c>
      <c r="G108" s="204"/>
      <c r="H108" s="204"/>
      <c r="I108" s="204"/>
      <c r="J108" s="204"/>
      <c r="K108" s="204"/>
      <c r="L108" s="204"/>
    </row>
    <row r="109" spans="1:12" s="62" customFormat="1" ht="12.75">
      <c r="A109" s="104"/>
      <c r="B109" s="104"/>
      <c r="C109" s="104" t="s">
        <v>273</v>
      </c>
      <c r="D109" s="63" t="s">
        <v>274</v>
      </c>
      <c r="E109" s="204">
        <v>1217</v>
      </c>
      <c r="F109" s="204">
        <v>1217</v>
      </c>
      <c r="G109" s="204"/>
      <c r="H109" s="204">
        <v>1217</v>
      </c>
      <c r="I109" s="204"/>
      <c r="J109" s="204"/>
      <c r="K109" s="204"/>
      <c r="L109" s="204"/>
    </row>
    <row r="110" spans="1:12" s="62" customFormat="1" ht="12.75">
      <c r="A110" s="104"/>
      <c r="B110" s="104"/>
      <c r="C110" s="104" t="s">
        <v>275</v>
      </c>
      <c r="D110" s="63" t="s">
        <v>276</v>
      </c>
      <c r="E110" s="204">
        <v>231</v>
      </c>
      <c r="F110" s="204">
        <v>231</v>
      </c>
      <c r="G110" s="204"/>
      <c r="H110" s="204">
        <v>231</v>
      </c>
      <c r="I110" s="204"/>
      <c r="J110" s="204"/>
      <c r="K110" s="204"/>
      <c r="L110" s="204"/>
    </row>
    <row r="111" spans="1:12" s="62" customFormat="1" ht="12.75">
      <c r="A111" s="104"/>
      <c r="B111" s="104"/>
      <c r="C111" s="104" t="s">
        <v>393</v>
      </c>
      <c r="D111" s="63" t="s">
        <v>390</v>
      </c>
      <c r="E111" s="204">
        <v>18044</v>
      </c>
      <c r="F111" s="204">
        <v>18044</v>
      </c>
      <c r="G111" s="204">
        <v>18044</v>
      </c>
      <c r="H111" s="204"/>
      <c r="I111" s="204"/>
      <c r="J111" s="204"/>
      <c r="K111" s="204"/>
      <c r="L111" s="204"/>
    </row>
    <row r="112" spans="1:12" s="62" customFormat="1" ht="12.75">
      <c r="A112" s="104"/>
      <c r="B112" s="104"/>
      <c r="C112" s="104" t="s">
        <v>251</v>
      </c>
      <c r="D112" s="63" t="s">
        <v>252</v>
      </c>
      <c r="E112" s="204">
        <v>15190</v>
      </c>
      <c r="F112" s="204">
        <v>15190</v>
      </c>
      <c r="G112" s="204"/>
      <c r="H112" s="204"/>
      <c r="I112" s="204"/>
      <c r="J112" s="204"/>
      <c r="K112" s="204"/>
      <c r="L112" s="204"/>
    </row>
    <row r="113" spans="1:12" s="62" customFormat="1" ht="12.75">
      <c r="A113" s="104"/>
      <c r="B113" s="104"/>
      <c r="C113" s="104" t="s">
        <v>262</v>
      </c>
      <c r="D113" s="63" t="s">
        <v>263</v>
      </c>
      <c r="E113" s="204">
        <v>17980</v>
      </c>
      <c r="F113" s="204">
        <v>17980</v>
      </c>
      <c r="G113" s="204"/>
      <c r="H113" s="204"/>
      <c r="I113" s="204"/>
      <c r="J113" s="204"/>
      <c r="K113" s="204"/>
      <c r="L113" s="204"/>
    </row>
    <row r="114" spans="1:12" s="62" customFormat="1" ht="12.75">
      <c r="A114" s="104"/>
      <c r="B114" s="104"/>
      <c r="C114" s="104" t="s">
        <v>261</v>
      </c>
      <c r="D114" s="63" t="s">
        <v>264</v>
      </c>
      <c r="E114" s="204">
        <v>1500</v>
      </c>
      <c r="F114" s="204">
        <v>1500</v>
      </c>
      <c r="G114" s="204"/>
      <c r="H114" s="204"/>
      <c r="I114" s="204"/>
      <c r="J114" s="204"/>
      <c r="K114" s="204"/>
      <c r="L114" s="204"/>
    </row>
    <row r="115" spans="1:12" s="62" customFormat="1" ht="12.75">
      <c r="A115" s="104"/>
      <c r="B115" s="104"/>
      <c r="C115" s="104" t="s">
        <v>411</v>
      </c>
      <c r="D115" s="63" t="s">
        <v>412</v>
      </c>
      <c r="E115" s="204">
        <v>600</v>
      </c>
      <c r="F115" s="204">
        <v>600</v>
      </c>
      <c r="G115" s="204"/>
      <c r="H115" s="204"/>
      <c r="I115" s="204"/>
      <c r="J115" s="204"/>
      <c r="K115" s="204"/>
      <c r="L115" s="204"/>
    </row>
    <row r="116" spans="1:12" s="62" customFormat="1" ht="12.75">
      <c r="A116" s="104"/>
      <c r="B116" s="104"/>
      <c r="C116" s="104" t="s">
        <v>253</v>
      </c>
      <c r="D116" s="63" t="s">
        <v>254</v>
      </c>
      <c r="E116" s="204">
        <v>4600</v>
      </c>
      <c r="F116" s="204">
        <v>4600</v>
      </c>
      <c r="G116" s="204"/>
      <c r="H116" s="204"/>
      <c r="I116" s="204"/>
      <c r="J116" s="204"/>
      <c r="K116" s="204"/>
      <c r="L116" s="204"/>
    </row>
    <row r="117" spans="1:12" s="62" customFormat="1" ht="12.75">
      <c r="A117" s="104"/>
      <c r="B117" s="104"/>
      <c r="C117" s="104" t="s">
        <v>284</v>
      </c>
      <c r="D117" s="63" t="s">
        <v>285</v>
      </c>
      <c r="E117" s="204">
        <v>200</v>
      </c>
      <c r="F117" s="204">
        <v>200</v>
      </c>
      <c r="G117" s="204"/>
      <c r="H117" s="204"/>
      <c r="I117" s="204"/>
      <c r="J117" s="204"/>
      <c r="K117" s="204"/>
      <c r="L117" s="204"/>
    </row>
    <row r="118" spans="1:12" s="62" customFormat="1" ht="12.75">
      <c r="A118" s="104"/>
      <c r="B118" s="104"/>
      <c r="C118" s="104" t="s">
        <v>267</v>
      </c>
      <c r="D118" s="63" t="s">
        <v>268</v>
      </c>
      <c r="E118" s="204">
        <v>4500</v>
      </c>
      <c r="F118" s="204">
        <v>4500</v>
      </c>
      <c r="G118" s="204"/>
      <c r="H118" s="204"/>
      <c r="I118" s="204"/>
      <c r="J118" s="204"/>
      <c r="K118" s="204"/>
      <c r="L118" s="204"/>
    </row>
    <row r="119" spans="1:12" s="62" customFormat="1" ht="13.5" thickBot="1">
      <c r="A119" s="104"/>
      <c r="B119" s="109"/>
      <c r="C119" s="109"/>
      <c r="D119" s="110"/>
      <c r="E119" s="206"/>
      <c r="F119" s="206"/>
      <c r="G119" s="206"/>
      <c r="H119" s="206"/>
      <c r="I119" s="206"/>
      <c r="J119" s="206"/>
      <c r="K119" s="206"/>
      <c r="L119" s="206"/>
    </row>
    <row r="120" spans="1:12" s="196" customFormat="1" ht="12.75">
      <c r="A120" s="165"/>
      <c r="B120" s="130" t="s">
        <v>391</v>
      </c>
      <c r="C120" s="130"/>
      <c r="D120" s="141" t="s">
        <v>392</v>
      </c>
      <c r="E120" s="200">
        <f>SUM(E121:E123)</f>
        <v>300</v>
      </c>
      <c r="F120" s="200">
        <f aca="true" t="shared" si="20" ref="F120:L120">SUM(F121:F123)</f>
        <v>300</v>
      </c>
      <c r="G120" s="200">
        <f t="shared" si="20"/>
        <v>0</v>
      </c>
      <c r="H120" s="200">
        <f t="shared" si="20"/>
        <v>0</v>
      </c>
      <c r="I120" s="200">
        <f t="shared" si="20"/>
        <v>0</v>
      </c>
      <c r="J120" s="200">
        <f t="shared" si="20"/>
        <v>0</v>
      </c>
      <c r="K120" s="200">
        <f t="shared" si="20"/>
        <v>0</v>
      </c>
      <c r="L120" s="200">
        <f t="shared" si="20"/>
        <v>0</v>
      </c>
    </row>
    <row r="121" spans="1:12" s="62" customFormat="1" ht="12.75">
      <c r="A121" s="104"/>
      <c r="B121" s="104"/>
      <c r="C121" s="104" t="s">
        <v>273</v>
      </c>
      <c r="D121" s="63" t="s">
        <v>388</v>
      </c>
      <c r="E121" s="204"/>
      <c r="F121" s="204"/>
      <c r="G121" s="204"/>
      <c r="H121" s="204"/>
      <c r="I121" s="204"/>
      <c r="J121" s="204"/>
      <c r="K121" s="204"/>
      <c r="L121" s="204"/>
    </row>
    <row r="122" spans="1:12" s="62" customFormat="1" ht="12.75">
      <c r="A122" s="104"/>
      <c r="B122" s="104"/>
      <c r="C122" s="104" t="s">
        <v>275</v>
      </c>
      <c r="D122" s="63" t="s">
        <v>389</v>
      </c>
      <c r="E122" s="204"/>
      <c r="F122" s="204"/>
      <c r="G122" s="204"/>
      <c r="H122" s="204"/>
      <c r="I122" s="204"/>
      <c r="J122" s="204"/>
      <c r="K122" s="204"/>
      <c r="L122" s="204"/>
    </row>
    <row r="123" spans="1:12" s="62" customFormat="1" ht="12.75">
      <c r="A123" s="104"/>
      <c r="B123" s="104"/>
      <c r="C123" s="104" t="s">
        <v>251</v>
      </c>
      <c r="D123" s="63" t="s">
        <v>252</v>
      </c>
      <c r="E123" s="204">
        <v>300</v>
      </c>
      <c r="F123" s="204">
        <v>300</v>
      </c>
      <c r="G123" s="204"/>
      <c r="H123" s="204"/>
      <c r="I123" s="204"/>
      <c r="J123" s="204"/>
      <c r="K123" s="204"/>
      <c r="L123" s="204"/>
    </row>
    <row r="124" spans="1:12" s="62" customFormat="1" ht="13.5" thickBot="1">
      <c r="A124" s="112"/>
      <c r="B124" s="112"/>
      <c r="C124" s="112"/>
      <c r="D124" s="113"/>
      <c r="E124" s="207"/>
      <c r="F124" s="207"/>
      <c r="G124" s="207"/>
      <c r="H124" s="207"/>
      <c r="I124" s="207"/>
      <c r="J124" s="207"/>
      <c r="K124" s="207"/>
      <c r="L124" s="207"/>
    </row>
    <row r="125" spans="1:12" s="99" customFormat="1" ht="39" thickBot="1">
      <c r="A125" s="147" t="s">
        <v>349</v>
      </c>
      <c r="B125" s="147"/>
      <c r="C125" s="147"/>
      <c r="D125" s="152" t="s">
        <v>436</v>
      </c>
      <c r="E125" s="208">
        <f>SUM(E126)</f>
        <v>22200</v>
      </c>
      <c r="F125" s="208">
        <f aca="true" t="shared" si="21" ref="F125:L125">SUM(F126)</f>
        <v>22200</v>
      </c>
      <c r="G125" s="208">
        <f t="shared" si="21"/>
        <v>18000</v>
      </c>
      <c r="H125" s="208">
        <f t="shared" si="21"/>
        <v>0</v>
      </c>
      <c r="I125" s="208">
        <f t="shared" si="21"/>
        <v>0</v>
      </c>
      <c r="J125" s="208">
        <f t="shared" si="21"/>
        <v>0</v>
      </c>
      <c r="K125" s="208">
        <f t="shared" si="21"/>
        <v>0</v>
      </c>
      <c r="L125" s="208">
        <f t="shared" si="21"/>
        <v>0</v>
      </c>
    </row>
    <row r="126" spans="1:12" s="196" customFormat="1" ht="25.5">
      <c r="A126" s="130"/>
      <c r="B126" s="130" t="s">
        <v>350</v>
      </c>
      <c r="C126" s="130"/>
      <c r="D126" s="141" t="s">
        <v>437</v>
      </c>
      <c r="E126" s="200">
        <f>SUM(E127:E130)</f>
        <v>22200</v>
      </c>
      <c r="F126" s="200">
        <f aca="true" t="shared" si="22" ref="F126:L126">SUM(F127:F130)</f>
        <v>22200</v>
      </c>
      <c r="G126" s="200">
        <f t="shared" si="22"/>
        <v>18000</v>
      </c>
      <c r="H126" s="200">
        <f t="shared" si="22"/>
        <v>0</v>
      </c>
      <c r="I126" s="200">
        <f t="shared" si="22"/>
        <v>0</v>
      </c>
      <c r="J126" s="200">
        <f t="shared" si="22"/>
        <v>0</v>
      </c>
      <c r="K126" s="200">
        <f t="shared" si="22"/>
        <v>0</v>
      </c>
      <c r="L126" s="200">
        <f t="shared" si="22"/>
        <v>0</v>
      </c>
    </row>
    <row r="127" spans="1:12" s="62" customFormat="1" ht="12.75">
      <c r="A127" s="104"/>
      <c r="B127" s="104"/>
      <c r="C127" s="104" t="s">
        <v>400</v>
      </c>
      <c r="D127" s="63" t="s">
        <v>401</v>
      </c>
      <c r="E127" s="204">
        <v>18000</v>
      </c>
      <c r="F127" s="204">
        <v>18000</v>
      </c>
      <c r="G127" s="204">
        <v>18000</v>
      </c>
      <c r="H127" s="204"/>
      <c r="I127" s="204"/>
      <c r="J127" s="204"/>
      <c r="K127" s="204"/>
      <c r="L127" s="204"/>
    </row>
    <row r="128" spans="1:12" s="62" customFormat="1" ht="12.75">
      <c r="A128" s="104"/>
      <c r="B128" s="104"/>
      <c r="C128" s="104" t="s">
        <v>393</v>
      </c>
      <c r="D128" s="63" t="s">
        <v>390</v>
      </c>
      <c r="E128" s="204">
        <v>0</v>
      </c>
      <c r="F128" s="204"/>
      <c r="G128" s="204"/>
      <c r="H128" s="204"/>
      <c r="I128" s="204"/>
      <c r="J128" s="204"/>
      <c r="K128" s="204"/>
      <c r="L128" s="204"/>
    </row>
    <row r="129" spans="1:12" s="62" customFormat="1" ht="12.75">
      <c r="A129" s="104"/>
      <c r="B129" s="104"/>
      <c r="C129" s="104" t="s">
        <v>251</v>
      </c>
      <c r="D129" s="63" t="s">
        <v>367</v>
      </c>
      <c r="E129" s="204">
        <v>200</v>
      </c>
      <c r="F129" s="204">
        <v>200</v>
      </c>
      <c r="G129" s="204"/>
      <c r="H129" s="204"/>
      <c r="I129" s="204"/>
      <c r="J129" s="204"/>
      <c r="K129" s="204"/>
      <c r="L129" s="204"/>
    </row>
    <row r="130" spans="1:12" s="62" customFormat="1" ht="12.75">
      <c r="A130" s="104"/>
      <c r="B130" s="104"/>
      <c r="C130" s="104" t="s">
        <v>253</v>
      </c>
      <c r="D130" s="63" t="s">
        <v>254</v>
      </c>
      <c r="E130" s="204">
        <v>4000</v>
      </c>
      <c r="F130" s="204">
        <v>4000</v>
      </c>
      <c r="G130" s="204"/>
      <c r="H130" s="204"/>
      <c r="I130" s="204"/>
      <c r="J130" s="204"/>
      <c r="K130" s="204"/>
      <c r="L130" s="204"/>
    </row>
    <row r="131" spans="1:12" s="62" customFormat="1" ht="13.5" thickBot="1">
      <c r="A131" s="112"/>
      <c r="B131" s="112"/>
      <c r="C131" s="112"/>
      <c r="D131" s="113"/>
      <c r="E131" s="207"/>
      <c r="F131" s="207"/>
      <c r="G131" s="207"/>
      <c r="H131" s="207"/>
      <c r="I131" s="207"/>
      <c r="J131" s="207"/>
      <c r="K131" s="207"/>
      <c r="L131" s="207"/>
    </row>
    <row r="132" spans="1:12" s="99" customFormat="1" ht="13.5" thickBot="1">
      <c r="A132" s="147" t="s">
        <v>301</v>
      </c>
      <c r="B132" s="147"/>
      <c r="C132" s="147"/>
      <c r="D132" s="152" t="s">
        <v>302</v>
      </c>
      <c r="E132" s="208">
        <f>SUM(E133)</f>
        <v>172200</v>
      </c>
      <c r="F132" s="208">
        <f aca="true" t="shared" si="23" ref="F132:L133">SUM(F133)</f>
        <v>172200</v>
      </c>
      <c r="G132" s="208">
        <f t="shared" si="23"/>
        <v>0</v>
      </c>
      <c r="H132" s="208">
        <f t="shared" si="23"/>
        <v>0</v>
      </c>
      <c r="I132" s="208">
        <f t="shared" si="23"/>
        <v>0</v>
      </c>
      <c r="J132" s="208">
        <f t="shared" si="23"/>
        <v>0</v>
      </c>
      <c r="K132" s="208">
        <f t="shared" si="23"/>
        <v>0</v>
      </c>
      <c r="L132" s="208">
        <f t="shared" si="23"/>
        <v>0</v>
      </c>
    </row>
    <row r="133" spans="1:12" s="196" customFormat="1" ht="25.5">
      <c r="A133" s="130"/>
      <c r="B133" s="130" t="s">
        <v>303</v>
      </c>
      <c r="C133" s="130"/>
      <c r="D133" s="141" t="s">
        <v>304</v>
      </c>
      <c r="E133" s="200">
        <f>SUM(E134)</f>
        <v>172200</v>
      </c>
      <c r="F133" s="200">
        <f t="shared" si="23"/>
        <v>172200</v>
      </c>
      <c r="G133" s="200">
        <f t="shared" si="23"/>
        <v>0</v>
      </c>
      <c r="H133" s="200">
        <f t="shared" si="23"/>
        <v>0</v>
      </c>
      <c r="I133" s="200">
        <f t="shared" si="23"/>
        <v>0</v>
      </c>
      <c r="J133" s="200">
        <f t="shared" si="23"/>
        <v>0</v>
      </c>
      <c r="K133" s="200">
        <f t="shared" si="23"/>
        <v>0</v>
      </c>
      <c r="L133" s="200">
        <f t="shared" si="23"/>
        <v>0</v>
      </c>
    </row>
    <row r="134" spans="1:12" s="62" customFormat="1" ht="38.25">
      <c r="A134" s="104"/>
      <c r="B134" s="104"/>
      <c r="C134" s="104" t="s">
        <v>305</v>
      </c>
      <c r="D134" s="63" t="s">
        <v>435</v>
      </c>
      <c r="E134" s="204">
        <v>172200</v>
      </c>
      <c r="F134" s="204">
        <v>172200</v>
      </c>
      <c r="G134" s="204"/>
      <c r="H134" s="204"/>
      <c r="I134" s="204"/>
      <c r="J134" s="204"/>
      <c r="K134" s="204"/>
      <c r="L134" s="204"/>
    </row>
    <row r="135" spans="1:12" s="62" customFormat="1" ht="13.5" thickBot="1">
      <c r="A135" s="112"/>
      <c r="B135" s="112"/>
      <c r="C135" s="112"/>
      <c r="D135" s="113"/>
      <c r="E135" s="207"/>
      <c r="F135" s="207"/>
      <c r="G135" s="207"/>
      <c r="H135" s="207"/>
      <c r="I135" s="207"/>
      <c r="J135" s="207"/>
      <c r="K135" s="207"/>
      <c r="L135" s="207"/>
    </row>
    <row r="136" spans="1:12" s="99" customFormat="1" ht="13.5" thickBot="1">
      <c r="A136" s="147" t="s">
        <v>306</v>
      </c>
      <c r="B136" s="147"/>
      <c r="C136" s="147"/>
      <c r="D136" s="152" t="s">
        <v>307</v>
      </c>
      <c r="E136" s="208">
        <f aca="true" t="shared" si="24" ref="E136:L137">SUM(E137)</f>
        <v>20000</v>
      </c>
      <c r="F136" s="208">
        <f t="shared" si="24"/>
        <v>20000</v>
      </c>
      <c r="G136" s="208">
        <f t="shared" si="24"/>
        <v>0</v>
      </c>
      <c r="H136" s="208">
        <f t="shared" si="24"/>
        <v>0</v>
      </c>
      <c r="I136" s="208">
        <f t="shared" si="24"/>
        <v>0</v>
      </c>
      <c r="J136" s="208">
        <f t="shared" si="24"/>
        <v>0</v>
      </c>
      <c r="K136" s="208">
        <f t="shared" si="24"/>
        <v>0</v>
      </c>
      <c r="L136" s="208">
        <f t="shared" si="24"/>
        <v>0</v>
      </c>
    </row>
    <row r="137" spans="1:12" s="196" customFormat="1" ht="12.75">
      <c r="A137" s="130"/>
      <c r="B137" s="130" t="s">
        <v>308</v>
      </c>
      <c r="C137" s="130"/>
      <c r="D137" s="141" t="s">
        <v>309</v>
      </c>
      <c r="E137" s="200">
        <f t="shared" si="24"/>
        <v>20000</v>
      </c>
      <c r="F137" s="200">
        <f t="shared" si="24"/>
        <v>20000</v>
      </c>
      <c r="G137" s="200">
        <f t="shared" si="24"/>
        <v>0</v>
      </c>
      <c r="H137" s="200">
        <f t="shared" si="24"/>
        <v>0</v>
      </c>
      <c r="I137" s="200">
        <f t="shared" si="24"/>
        <v>0</v>
      </c>
      <c r="J137" s="200">
        <f t="shared" si="24"/>
        <v>0</v>
      </c>
      <c r="K137" s="200">
        <f t="shared" si="24"/>
        <v>0</v>
      </c>
      <c r="L137" s="200">
        <f t="shared" si="24"/>
        <v>0</v>
      </c>
    </row>
    <row r="138" spans="1:12" s="62" customFormat="1" ht="12.75">
      <c r="A138" s="104"/>
      <c r="B138" s="104"/>
      <c r="C138" s="104" t="s">
        <v>310</v>
      </c>
      <c r="D138" s="63" t="s">
        <v>311</v>
      </c>
      <c r="E138" s="204">
        <v>20000</v>
      </c>
      <c r="F138" s="204">
        <v>20000</v>
      </c>
      <c r="G138" s="204"/>
      <c r="H138" s="204"/>
      <c r="I138" s="204"/>
      <c r="J138" s="204"/>
      <c r="K138" s="204"/>
      <c r="L138" s="204"/>
    </row>
    <row r="139" spans="1:12" s="62" customFormat="1" ht="13.5" thickBot="1">
      <c r="A139" s="112"/>
      <c r="B139" s="112"/>
      <c r="C139" s="112"/>
      <c r="D139" s="113"/>
      <c r="E139" s="207"/>
      <c r="F139" s="207"/>
      <c r="G139" s="207"/>
      <c r="H139" s="207"/>
      <c r="I139" s="207"/>
      <c r="J139" s="207"/>
      <c r="K139" s="207"/>
      <c r="L139" s="207"/>
    </row>
    <row r="140" spans="1:12" s="99" customFormat="1" ht="13.5" thickBot="1">
      <c r="A140" s="147" t="s">
        <v>312</v>
      </c>
      <c r="B140" s="147"/>
      <c r="C140" s="147"/>
      <c r="D140" s="152" t="s">
        <v>313</v>
      </c>
      <c r="E140" s="208">
        <f aca="true" t="shared" si="25" ref="E140:L140">SUM(E141+E167+E170+E193+E199+E219+E223)</f>
        <v>3806061</v>
      </c>
      <c r="F140" s="208">
        <f t="shared" si="25"/>
        <v>3794061</v>
      </c>
      <c r="G140" s="208">
        <f t="shared" si="25"/>
        <v>2071076</v>
      </c>
      <c r="H140" s="208">
        <f t="shared" si="25"/>
        <v>485575</v>
      </c>
      <c r="I140" s="208">
        <f t="shared" si="25"/>
        <v>344000</v>
      </c>
      <c r="J140" s="208">
        <f t="shared" si="25"/>
        <v>0</v>
      </c>
      <c r="K140" s="208">
        <f t="shared" si="25"/>
        <v>0</v>
      </c>
      <c r="L140" s="208">
        <f t="shared" si="25"/>
        <v>12000</v>
      </c>
    </row>
    <row r="141" spans="1:12" s="196" customFormat="1" ht="12.75">
      <c r="A141" s="130"/>
      <c r="B141" s="130" t="s">
        <v>314</v>
      </c>
      <c r="C141" s="130"/>
      <c r="D141" s="141" t="s">
        <v>315</v>
      </c>
      <c r="E141" s="200">
        <f>SUM(E142:E166)</f>
        <v>1990253</v>
      </c>
      <c r="F141" s="200">
        <f>SUM(F142:F166)</f>
        <v>1978253</v>
      </c>
      <c r="G141" s="200">
        <f>SUM(G142:G165)</f>
        <v>1306350</v>
      </c>
      <c r="H141" s="200">
        <f>SUM(H142:H165)</f>
        <v>310060</v>
      </c>
      <c r="I141" s="200">
        <f>SUM(I142:I165)</f>
        <v>4000</v>
      </c>
      <c r="J141" s="200">
        <f>SUM(J142:J165)</f>
        <v>0</v>
      </c>
      <c r="K141" s="200">
        <f>SUM(K142:K165)</f>
        <v>0</v>
      </c>
      <c r="L141" s="200">
        <f>SUM(L142:L166)</f>
        <v>12000</v>
      </c>
    </row>
    <row r="142" spans="1:12" s="62" customFormat="1" ht="57" customHeight="1">
      <c r="A142" s="104"/>
      <c r="B142" s="104"/>
      <c r="C142" s="104" t="s">
        <v>292</v>
      </c>
      <c r="D142" s="63" t="s">
        <v>624</v>
      </c>
      <c r="E142" s="204">
        <v>4000</v>
      </c>
      <c r="F142" s="204">
        <v>4000</v>
      </c>
      <c r="G142" s="204"/>
      <c r="H142" s="204"/>
      <c r="I142" s="204">
        <v>4000</v>
      </c>
      <c r="J142" s="204"/>
      <c r="K142" s="204"/>
      <c r="L142" s="204"/>
    </row>
    <row r="143" spans="1:12" s="62" customFormat="1" ht="37.5" customHeight="1">
      <c r="A143" s="104"/>
      <c r="B143" s="104"/>
      <c r="C143" s="104" t="s">
        <v>656</v>
      </c>
      <c r="D143" s="63" t="s">
        <v>657</v>
      </c>
      <c r="E143" s="204">
        <v>2334</v>
      </c>
      <c r="F143" s="204">
        <v>2334</v>
      </c>
      <c r="G143" s="204"/>
      <c r="H143" s="204"/>
      <c r="I143" s="204"/>
      <c r="J143" s="204"/>
      <c r="K143" s="204"/>
      <c r="L143" s="204"/>
    </row>
    <row r="144" spans="1:12" s="62" customFormat="1" ht="25.5">
      <c r="A144" s="104"/>
      <c r="B144" s="104"/>
      <c r="C144" s="104" t="s">
        <v>293</v>
      </c>
      <c r="D144" s="63" t="s">
        <v>294</v>
      </c>
      <c r="E144" s="204">
        <v>97000</v>
      </c>
      <c r="F144" s="204">
        <v>97000</v>
      </c>
      <c r="G144" s="204"/>
      <c r="H144" s="204"/>
      <c r="I144" s="204" t="s">
        <v>26</v>
      </c>
      <c r="J144" s="204"/>
      <c r="K144" s="204"/>
      <c r="L144" s="204"/>
    </row>
    <row r="145" spans="1:12" s="62" customFormat="1" ht="12.75">
      <c r="A145" s="104"/>
      <c r="B145" s="104"/>
      <c r="C145" s="104" t="s">
        <v>406</v>
      </c>
      <c r="D145" s="63" t="s">
        <v>407</v>
      </c>
      <c r="E145" s="204">
        <v>0</v>
      </c>
      <c r="F145" s="204">
        <v>0</v>
      </c>
      <c r="G145" s="204"/>
      <c r="H145" s="204"/>
      <c r="I145" s="204"/>
      <c r="J145" s="204"/>
      <c r="K145" s="204"/>
      <c r="L145" s="204"/>
    </row>
    <row r="146" spans="1:12" s="62" customFormat="1" ht="12.75">
      <c r="A146" s="104"/>
      <c r="B146" s="104"/>
      <c r="C146" s="104" t="s">
        <v>280</v>
      </c>
      <c r="D146" s="63" t="s">
        <v>281</v>
      </c>
      <c r="E146" s="204">
        <v>1199200</v>
      </c>
      <c r="F146" s="204">
        <v>1199200</v>
      </c>
      <c r="G146" s="204">
        <v>1199200</v>
      </c>
      <c r="H146" s="204"/>
      <c r="I146" s="204"/>
      <c r="J146" s="204"/>
      <c r="K146" s="204"/>
      <c r="L146" s="204"/>
    </row>
    <row r="147" spans="1:12" s="62" customFormat="1" ht="12.75">
      <c r="A147" s="104"/>
      <c r="B147" s="104"/>
      <c r="C147" s="104" t="s">
        <v>282</v>
      </c>
      <c r="D147" s="63" t="s">
        <v>283</v>
      </c>
      <c r="E147" s="204">
        <v>106350</v>
      </c>
      <c r="F147" s="204">
        <v>106350</v>
      </c>
      <c r="G147" s="204">
        <v>106350</v>
      </c>
      <c r="H147" s="204"/>
      <c r="I147" s="204"/>
      <c r="J147" s="204"/>
      <c r="K147" s="204"/>
      <c r="L147" s="204"/>
    </row>
    <row r="148" spans="1:12" s="62" customFormat="1" ht="12.75">
      <c r="A148" s="104"/>
      <c r="B148" s="104"/>
      <c r="C148" s="104" t="s">
        <v>273</v>
      </c>
      <c r="D148" s="63" t="s">
        <v>274</v>
      </c>
      <c r="E148" s="204">
        <v>271500</v>
      </c>
      <c r="F148" s="204">
        <v>271500</v>
      </c>
      <c r="G148" s="204"/>
      <c r="H148" s="204">
        <v>271500</v>
      </c>
      <c r="I148" s="204"/>
      <c r="J148" s="204"/>
      <c r="K148" s="204"/>
      <c r="L148" s="204"/>
    </row>
    <row r="149" spans="1:12" s="62" customFormat="1" ht="12.75">
      <c r="A149" s="104"/>
      <c r="B149" s="104"/>
      <c r="C149" s="104" t="s">
        <v>275</v>
      </c>
      <c r="D149" s="63" t="s">
        <v>276</v>
      </c>
      <c r="E149" s="204">
        <v>38560</v>
      </c>
      <c r="F149" s="204">
        <v>38560</v>
      </c>
      <c r="G149" s="204"/>
      <c r="H149" s="204">
        <v>38560</v>
      </c>
      <c r="I149" s="204"/>
      <c r="J149" s="204"/>
      <c r="K149" s="204"/>
      <c r="L149" s="204"/>
    </row>
    <row r="150" spans="1:12" s="62" customFormat="1" ht="12.75">
      <c r="A150" s="104"/>
      <c r="B150" s="104"/>
      <c r="C150" s="104" t="s">
        <v>393</v>
      </c>
      <c r="D150" s="63" t="s">
        <v>390</v>
      </c>
      <c r="E150" s="204">
        <v>800</v>
      </c>
      <c r="F150" s="204">
        <v>800</v>
      </c>
      <c r="G150" s="204">
        <v>800</v>
      </c>
      <c r="H150" s="204"/>
      <c r="I150" s="204"/>
      <c r="J150" s="204"/>
      <c r="K150" s="204"/>
      <c r="L150" s="204"/>
    </row>
    <row r="151" spans="1:12" s="62" customFormat="1" ht="12.75">
      <c r="A151" s="104"/>
      <c r="B151" s="104"/>
      <c r="C151" s="104" t="s">
        <v>251</v>
      </c>
      <c r="D151" s="63" t="s">
        <v>252</v>
      </c>
      <c r="E151" s="204">
        <v>94250</v>
      </c>
      <c r="F151" s="204">
        <v>94250</v>
      </c>
      <c r="G151" s="204"/>
      <c r="H151" s="204"/>
      <c r="I151" s="204"/>
      <c r="J151" s="204"/>
      <c r="K151" s="204"/>
      <c r="L151" s="204"/>
    </row>
    <row r="152" spans="1:12" s="62" customFormat="1" ht="12.75">
      <c r="A152" s="104"/>
      <c r="B152" s="104"/>
      <c r="C152" s="104" t="s">
        <v>378</v>
      </c>
      <c r="D152" s="63" t="s">
        <v>379</v>
      </c>
      <c r="E152" s="204">
        <v>2200</v>
      </c>
      <c r="F152" s="204">
        <v>2200</v>
      </c>
      <c r="G152" s="204"/>
      <c r="H152" s="204"/>
      <c r="I152" s="204"/>
      <c r="J152" s="204"/>
      <c r="K152" s="204"/>
      <c r="L152" s="204"/>
    </row>
    <row r="153" spans="1:12" s="62" customFormat="1" ht="12.75">
      <c r="A153" s="104"/>
      <c r="B153" s="104"/>
      <c r="C153" s="104" t="s">
        <v>262</v>
      </c>
      <c r="D153" s="63" t="s">
        <v>263</v>
      </c>
      <c r="E153" s="204">
        <v>28140</v>
      </c>
      <c r="F153" s="204">
        <v>28140</v>
      </c>
      <c r="G153" s="204"/>
      <c r="H153" s="204"/>
      <c r="I153" s="204"/>
      <c r="J153" s="204"/>
      <c r="K153" s="204"/>
      <c r="L153" s="204"/>
    </row>
    <row r="154" spans="1:12" s="62" customFormat="1" ht="12.75">
      <c r="A154" s="104"/>
      <c r="B154" s="104"/>
      <c r="C154" s="104" t="s">
        <v>261</v>
      </c>
      <c r="D154" s="63" t="s">
        <v>264</v>
      </c>
      <c r="E154" s="204">
        <v>14200</v>
      </c>
      <c r="F154" s="204">
        <v>14200</v>
      </c>
      <c r="G154" s="204"/>
      <c r="H154" s="204"/>
      <c r="I154" s="204"/>
      <c r="J154" s="204"/>
      <c r="K154" s="204"/>
      <c r="L154" s="204"/>
    </row>
    <row r="155" spans="1:12" s="62" customFormat="1" ht="12.75">
      <c r="A155" s="104"/>
      <c r="B155" s="104"/>
      <c r="C155" s="104" t="s">
        <v>411</v>
      </c>
      <c r="D155" s="63" t="s">
        <v>412</v>
      </c>
      <c r="E155" s="204">
        <v>1640</v>
      </c>
      <c r="F155" s="204">
        <v>1640</v>
      </c>
      <c r="G155" s="204"/>
      <c r="H155" s="204"/>
      <c r="I155" s="204"/>
      <c r="J155" s="204"/>
      <c r="K155" s="204"/>
      <c r="L155" s="204"/>
    </row>
    <row r="156" spans="1:12" s="62" customFormat="1" ht="12.75">
      <c r="A156" s="104"/>
      <c r="B156" s="104"/>
      <c r="C156" s="104" t="s">
        <v>253</v>
      </c>
      <c r="D156" s="63" t="s">
        <v>254</v>
      </c>
      <c r="E156" s="204">
        <v>17150</v>
      </c>
      <c r="F156" s="204">
        <v>17150</v>
      </c>
      <c r="G156" s="204"/>
      <c r="H156" s="204"/>
      <c r="I156" s="204"/>
      <c r="J156" s="204"/>
      <c r="K156" s="204"/>
      <c r="L156" s="204"/>
    </row>
    <row r="157" spans="1:12" s="62" customFormat="1" ht="12.75">
      <c r="A157" s="104"/>
      <c r="B157" s="104"/>
      <c r="C157" s="104" t="s">
        <v>394</v>
      </c>
      <c r="D157" s="63" t="s">
        <v>519</v>
      </c>
      <c r="E157" s="204">
        <v>4970</v>
      </c>
      <c r="F157" s="204">
        <v>4970</v>
      </c>
      <c r="G157" s="204"/>
      <c r="H157" s="204"/>
      <c r="I157" s="204"/>
      <c r="J157" s="204"/>
      <c r="K157" s="204"/>
      <c r="L157" s="204"/>
    </row>
    <row r="158" spans="1:12" s="62" customFormat="1" ht="36.75" customHeight="1">
      <c r="A158" s="104"/>
      <c r="B158" s="104"/>
      <c r="C158" s="104" t="s">
        <v>488</v>
      </c>
      <c r="D158" s="63" t="s">
        <v>489</v>
      </c>
      <c r="E158" s="204">
        <v>6550</v>
      </c>
      <c r="F158" s="204">
        <v>6550</v>
      </c>
      <c r="G158" s="204"/>
      <c r="H158" s="204"/>
      <c r="I158" s="204"/>
      <c r="J158" s="204"/>
      <c r="K158" s="204"/>
      <c r="L158" s="204"/>
    </row>
    <row r="159" spans="1:12" s="62" customFormat="1" ht="12.75">
      <c r="A159" s="104"/>
      <c r="B159" s="104"/>
      <c r="C159" s="104" t="s">
        <v>284</v>
      </c>
      <c r="D159" s="63" t="s">
        <v>285</v>
      </c>
      <c r="E159" s="204">
        <v>3095</v>
      </c>
      <c r="F159" s="204">
        <v>3095</v>
      </c>
      <c r="G159" s="204"/>
      <c r="H159" s="204"/>
      <c r="I159" s="204"/>
      <c r="J159" s="204"/>
      <c r="K159" s="204"/>
      <c r="L159" s="204"/>
    </row>
    <row r="160" spans="1:12" s="62" customFormat="1" ht="12.75">
      <c r="A160" s="104"/>
      <c r="B160" s="104"/>
      <c r="C160" s="104" t="s">
        <v>267</v>
      </c>
      <c r="D160" s="63" t="s">
        <v>268</v>
      </c>
      <c r="E160" s="204">
        <v>2210</v>
      </c>
      <c r="F160" s="204">
        <v>2210</v>
      </c>
      <c r="G160" s="204"/>
      <c r="H160" s="204"/>
      <c r="I160" s="204"/>
      <c r="J160" s="204"/>
      <c r="K160" s="204"/>
      <c r="L160" s="204"/>
    </row>
    <row r="161" spans="1:12" s="62" customFormat="1" ht="12.75">
      <c r="A161" s="104"/>
      <c r="B161" s="104"/>
      <c r="C161" s="104" t="s">
        <v>286</v>
      </c>
      <c r="D161" s="63" t="s">
        <v>287</v>
      </c>
      <c r="E161" s="204">
        <v>77229</v>
      </c>
      <c r="F161" s="204">
        <v>77229</v>
      </c>
      <c r="G161" s="204"/>
      <c r="H161" s="204"/>
      <c r="I161" s="204"/>
      <c r="J161" s="204"/>
      <c r="K161" s="204"/>
      <c r="L161" s="204"/>
    </row>
    <row r="162" spans="1:12" s="62" customFormat="1" ht="12.75">
      <c r="A162" s="104"/>
      <c r="B162" s="104"/>
      <c r="C162" s="104" t="s">
        <v>416</v>
      </c>
      <c r="D162" s="63" t="s">
        <v>380</v>
      </c>
      <c r="E162" s="204">
        <v>725</v>
      </c>
      <c r="F162" s="204">
        <v>725</v>
      </c>
      <c r="G162" s="204"/>
      <c r="H162" s="204"/>
      <c r="I162" s="204"/>
      <c r="J162" s="204"/>
      <c r="K162" s="204"/>
      <c r="L162" s="204"/>
    </row>
    <row r="163" spans="1:12" s="62" customFormat="1" ht="12.75">
      <c r="A163" s="104"/>
      <c r="B163" s="104"/>
      <c r="C163" s="104" t="s">
        <v>365</v>
      </c>
      <c r="D163" s="63" t="s">
        <v>520</v>
      </c>
      <c r="E163" s="204">
        <v>2000</v>
      </c>
      <c r="F163" s="204">
        <v>2000</v>
      </c>
      <c r="G163" s="204"/>
      <c r="H163" s="204"/>
      <c r="I163" s="204"/>
      <c r="J163" s="204"/>
      <c r="K163" s="204"/>
      <c r="L163" s="204"/>
    </row>
    <row r="164" spans="1:12" s="62" customFormat="1" ht="25.5">
      <c r="A164" s="104"/>
      <c r="B164" s="104"/>
      <c r="C164" s="104" t="s">
        <v>490</v>
      </c>
      <c r="D164" s="63" t="s">
        <v>491</v>
      </c>
      <c r="E164" s="204">
        <v>1950</v>
      </c>
      <c r="F164" s="204">
        <v>1950</v>
      </c>
      <c r="G164" s="204"/>
      <c r="H164" s="204"/>
      <c r="I164" s="204"/>
      <c r="J164" s="204"/>
      <c r="K164" s="204"/>
      <c r="L164" s="204"/>
    </row>
    <row r="165" spans="1:12" s="62" customFormat="1" ht="25.5">
      <c r="A165" s="104"/>
      <c r="B165" s="104"/>
      <c r="C165" s="104" t="s">
        <v>492</v>
      </c>
      <c r="D165" s="63" t="s">
        <v>494</v>
      </c>
      <c r="E165" s="204">
        <v>2200</v>
      </c>
      <c r="F165" s="204">
        <v>2200</v>
      </c>
      <c r="G165" s="204"/>
      <c r="H165" s="204"/>
      <c r="I165" s="204"/>
      <c r="J165" s="204"/>
      <c r="K165" s="204"/>
      <c r="L165" s="204"/>
    </row>
    <row r="166" spans="1:12" s="62" customFormat="1" ht="12.75">
      <c r="A166" s="104"/>
      <c r="B166" s="111"/>
      <c r="C166" s="111" t="s">
        <v>418</v>
      </c>
      <c r="D166" s="317" t="s">
        <v>638</v>
      </c>
      <c r="E166" s="202">
        <v>12000</v>
      </c>
      <c r="F166" s="202"/>
      <c r="G166" s="202"/>
      <c r="H166" s="202"/>
      <c r="I166" s="202"/>
      <c r="J166" s="202"/>
      <c r="K166" s="202"/>
      <c r="L166" s="202">
        <v>12000</v>
      </c>
    </row>
    <row r="167" spans="1:12" s="196" customFormat="1" ht="18.75" customHeight="1">
      <c r="A167" s="165"/>
      <c r="B167" s="130" t="s">
        <v>316</v>
      </c>
      <c r="C167" s="130"/>
      <c r="D167" s="141">
        <v>0</v>
      </c>
      <c r="E167" s="200">
        <f>SUM(E168:E169)</f>
        <v>340000</v>
      </c>
      <c r="F167" s="200">
        <f>SUM(F168:F169)</f>
        <v>340000</v>
      </c>
      <c r="G167" s="200">
        <f aca="true" t="shared" si="26" ref="G167:L167">SUM(G168)</f>
        <v>0</v>
      </c>
      <c r="H167" s="200">
        <f t="shared" si="26"/>
        <v>0</v>
      </c>
      <c r="I167" s="200">
        <f>SUM(I168:I169)</f>
        <v>340000</v>
      </c>
      <c r="J167" s="200">
        <f t="shared" si="26"/>
        <v>0</v>
      </c>
      <c r="K167" s="200">
        <f t="shared" si="26"/>
        <v>0</v>
      </c>
      <c r="L167" s="200">
        <f t="shared" si="26"/>
        <v>0</v>
      </c>
    </row>
    <row r="168" spans="1:12" s="62" customFormat="1" ht="18" customHeight="1">
      <c r="A168" s="104"/>
      <c r="B168" s="104"/>
      <c r="C168" s="104" t="s">
        <v>368</v>
      </c>
      <c r="D168" s="63" t="s">
        <v>369</v>
      </c>
      <c r="E168" s="204">
        <v>334000</v>
      </c>
      <c r="F168" s="204">
        <v>334000</v>
      </c>
      <c r="G168" s="204"/>
      <c r="H168" s="204"/>
      <c r="I168" s="204">
        <v>334000</v>
      </c>
      <c r="J168" s="204"/>
      <c r="K168" s="204"/>
      <c r="L168" s="204"/>
    </row>
    <row r="169" spans="1:12" s="62" customFormat="1" ht="51.75" customHeight="1" thickBot="1">
      <c r="A169" s="104"/>
      <c r="B169" s="109"/>
      <c r="C169" s="104" t="s">
        <v>292</v>
      </c>
      <c r="D169" s="63" t="s">
        <v>624</v>
      </c>
      <c r="E169" s="206">
        <v>6000</v>
      </c>
      <c r="F169" s="206">
        <v>6000</v>
      </c>
      <c r="G169" s="206"/>
      <c r="H169" s="206"/>
      <c r="I169" s="206">
        <v>6000</v>
      </c>
      <c r="J169" s="206"/>
      <c r="K169" s="206"/>
      <c r="L169" s="206"/>
    </row>
    <row r="170" spans="1:12" s="196" customFormat="1" ht="12.75">
      <c r="A170" s="165"/>
      <c r="B170" s="130" t="s">
        <v>417</v>
      </c>
      <c r="C170" s="130"/>
      <c r="D170" s="141" t="s">
        <v>317</v>
      </c>
      <c r="E170" s="200">
        <f aca="true" t="shared" si="27" ref="E170:L170">SUM(E171:E191)</f>
        <v>966398</v>
      </c>
      <c r="F170" s="200">
        <f t="shared" si="27"/>
        <v>966398</v>
      </c>
      <c r="G170" s="200">
        <f t="shared" si="27"/>
        <v>578446</v>
      </c>
      <c r="H170" s="200">
        <f t="shared" si="27"/>
        <v>134000</v>
      </c>
      <c r="I170" s="200">
        <f t="shared" si="27"/>
        <v>0</v>
      </c>
      <c r="J170" s="200">
        <f t="shared" si="27"/>
        <v>0</v>
      </c>
      <c r="K170" s="200">
        <f t="shared" si="27"/>
        <v>0</v>
      </c>
      <c r="L170" s="200">
        <f t="shared" si="27"/>
        <v>0</v>
      </c>
    </row>
    <row r="171" spans="1:12" s="62" customFormat="1" ht="25.5">
      <c r="A171" s="104"/>
      <c r="B171" s="104"/>
      <c r="C171" s="104" t="s">
        <v>293</v>
      </c>
      <c r="D171" s="63" t="s">
        <v>294</v>
      </c>
      <c r="E171" s="204">
        <v>45000</v>
      </c>
      <c r="F171" s="204">
        <v>45000</v>
      </c>
      <c r="G171" s="204"/>
      <c r="H171" s="204"/>
      <c r="I171" s="204"/>
      <c r="J171" s="204"/>
      <c r="K171" s="204"/>
      <c r="L171" s="204"/>
    </row>
    <row r="172" spans="1:12" s="62" customFormat="1" ht="12.75">
      <c r="A172" s="104"/>
      <c r="B172" s="104"/>
      <c r="C172" s="104" t="s">
        <v>280</v>
      </c>
      <c r="D172" s="63" t="s">
        <v>281</v>
      </c>
      <c r="E172" s="204">
        <v>536246</v>
      </c>
      <c r="F172" s="204">
        <v>536246</v>
      </c>
      <c r="G172" s="204">
        <v>536246</v>
      </c>
      <c r="H172" s="204"/>
      <c r="I172" s="204"/>
      <c r="J172" s="204"/>
      <c r="K172" s="204"/>
      <c r="L172" s="204"/>
    </row>
    <row r="173" spans="1:12" s="62" customFormat="1" ht="12.75">
      <c r="A173" s="104"/>
      <c r="B173" s="104"/>
      <c r="C173" s="104" t="s">
        <v>282</v>
      </c>
      <c r="D173" s="63" t="s">
        <v>283</v>
      </c>
      <c r="E173" s="204">
        <v>42000</v>
      </c>
      <c r="F173" s="204">
        <v>42000</v>
      </c>
      <c r="G173" s="204">
        <v>42000</v>
      </c>
      <c r="H173" s="204"/>
      <c r="I173" s="204"/>
      <c r="J173" s="204"/>
      <c r="K173" s="204"/>
      <c r="L173" s="204"/>
    </row>
    <row r="174" spans="1:12" s="62" customFormat="1" ht="12.75">
      <c r="A174" s="104"/>
      <c r="B174" s="104"/>
      <c r="C174" s="104" t="s">
        <v>273</v>
      </c>
      <c r="D174" s="63" t="s">
        <v>274</v>
      </c>
      <c r="E174" s="204">
        <v>117000</v>
      </c>
      <c r="F174" s="204">
        <v>117000</v>
      </c>
      <c r="G174" s="204">
        <v>0</v>
      </c>
      <c r="H174" s="204">
        <v>117000</v>
      </c>
      <c r="I174" s="204"/>
      <c r="J174" s="204"/>
      <c r="K174" s="204"/>
      <c r="L174" s="204"/>
    </row>
    <row r="175" spans="1:12" s="62" customFormat="1" ht="12.75">
      <c r="A175" s="104"/>
      <c r="B175" s="104"/>
      <c r="C175" s="104" t="s">
        <v>275</v>
      </c>
      <c r="D175" s="63" t="s">
        <v>276</v>
      </c>
      <c r="E175" s="204">
        <v>17000</v>
      </c>
      <c r="F175" s="204">
        <v>17000</v>
      </c>
      <c r="G175" s="204"/>
      <c r="H175" s="204">
        <v>17000</v>
      </c>
      <c r="I175" s="204"/>
      <c r="J175" s="204"/>
      <c r="K175" s="204"/>
      <c r="L175" s="204"/>
    </row>
    <row r="176" spans="1:12" s="62" customFormat="1" ht="12.75">
      <c r="A176" s="104"/>
      <c r="B176" s="104"/>
      <c r="C176" s="104" t="s">
        <v>393</v>
      </c>
      <c r="D176" s="63" t="s">
        <v>390</v>
      </c>
      <c r="E176" s="204">
        <v>200</v>
      </c>
      <c r="F176" s="204">
        <v>200</v>
      </c>
      <c r="G176" s="204">
        <v>200</v>
      </c>
      <c r="H176" s="204"/>
      <c r="I176" s="204"/>
      <c r="J176" s="204"/>
      <c r="K176" s="204"/>
      <c r="L176" s="204"/>
    </row>
    <row r="177" spans="1:12" s="62" customFormat="1" ht="12.75">
      <c r="A177" s="104"/>
      <c r="B177" s="104"/>
      <c r="C177" s="104" t="s">
        <v>251</v>
      </c>
      <c r="D177" s="63" t="s">
        <v>252</v>
      </c>
      <c r="E177" s="204">
        <v>21250</v>
      </c>
      <c r="F177" s="204">
        <v>21250</v>
      </c>
      <c r="G177" s="204"/>
      <c r="H177" s="204"/>
      <c r="I177" s="204"/>
      <c r="J177" s="204"/>
      <c r="K177" s="204"/>
      <c r="L177" s="204"/>
    </row>
    <row r="178" spans="1:12" s="62" customFormat="1" ht="12.75">
      <c r="A178" s="104"/>
      <c r="B178" s="104"/>
      <c r="C178" s="104" t="s">
        <v>378</v>
      </c>
      <c r="D178" s="63" t="s">
        <v>381</v>
      </c>
      <c r="E178" s="204">
        <v>4140</v>
      </c>
      <c r="F178" s="204">
        <v>4140</v>
      </c>
      <c r="G178" s="204"/>
      <c r="H178" s="204"/>
      <c r="I178" s="204"/>
      <c r="J178" s="204"/>
      <c r="K178" s="204"/>
      <c r="L178" s="204"/>
    </row>
    <row r="179" spans="1:12" s="62" customFormat="1" ht="12.75">
      <c r="A179" s="104"/>
      <c r="B179" s="104"/>
      <c r="C179" s="104" t="s">
        <v>262</v>
      </c>
      <c r="D179" s="63" t="s">
        <v>263</v>
      </c>
      <c r="E179" s="204">
        <v>98100</v>
      </c>
      <c r="F179" s="204">
        <v>98100</v>
      </c>
      <c r="G179" s="204"/>
      <c r="H179" s="204"/>
      <c r="I179" s="204"/>
      <c r="J179" s="204"/>
      <c r="K179" s="204"/>
      <c r="L179" s="204"/>
    </row>
    <row r="180" spans="1:12" s="62" customFormat="1" ht="12.75">
      <c r="A180" s="104"/>
      <c r="B180" s="104"/>
      <c r="C180" s="104" t="s">
        <v>261</v>
      </c>
      <c r="D180" s="63" t="s">
        <v>264</v>
      </c>
      <c r="E180" s="204">
        <v>32000</v>
      </c>
      <c r="F180" s="204">
        <v>32000</v>
      </c>
      <c r="G180" s="204"/>
      <c r="H180" s="204"/>
      <c r="I180" s="204"/>
      <c r="J180" s="204"/>
      <c r="K180" s="204"/>
      <c r="L180" s="204"/>
    </row>
    <row r="181" spans="1:12" s="62" customFormat="1" ht="12.75">
      <c r="A181" s="104"/>
      <c r="B181" s="104"/>
      <c r="C181" s="104" t="s">
        <v>411</v>
      </c>
      <c r="D181" s="63" t="s">
        <v>412</v>
      </c>
      <c r="E181" s="204">
        <v>800</v>
      </c>
      <c r="F181" s="204">
        <v>800</v>
      </c>
      <c r="G181" s="204"/>
      <c r="H181" s="204"/>
      <c r="I181" s="204"/>
      <c r="J181" s="204"/>
      <c r="K181" s="204"/>
      <c r="L181" s="204"/>
    </row>
    <row r="182" spans="1:12" s="62" customFormat="1" ht="12.75">
      <c r="A182" s="104"/>
      <c r="B182" s="104"/>
      <c r="C182" s="104" t="s">
        <v>253</v>
      </c>
      <c r="D182" s="63" t="s">
        <v>254</v>
      </c>
      <c r="E182" s="204">
        <v>5140</v>
      </c>
      <c r="F182" s="204">
        <v>5140</v>
      </c>
      <c r="G182" s="204"/>
      <c r="H182" s="204"/>
      <c r="I182" s="204"/>
      <c r="J182" s="204"/>
      <c r="K182" s="204"/>
      <c r="L182" s="204"/>
    </row>
    <row r="183" spans="1:12" s="62" customFormat="1" ht="12.75">
      <c r="A183" s="104"/>
      <c r="B183" s="104"/>
      <c r="C183" s="104" t="s">
        <v>394</v>
      </c>
      <c r="D183" s="63" t="s">
        <v>519</v>
      </c>
      <c r="E183" s="204">
        <v>1600</v>
      </c>
      <c r="F183" s="204">
        <v>1600</v>
      </c>
      <c r="G183" s="204"/>
      <c r="H183" s="204"/>
      <c r="I183" s="204"/>
      <c r="J183" s="204"/>
      <c r="K183" s="204"/>
      <c r="L183" s="204"/>
    </row>
    <row r="184" spans="1:12" s="62" customFormat="1" ht="42.75" customHeight="1">
      <c r="A184" s="104"/>
      <c r="B184" s="104"/>
      <c r="C184" s="104" t="s">
        <v>488</v>
      </c>
      <c r="D184" s="63" t="s">
        <v>489</v>
      </c>
      <c r="E184" s="204">
        <v>2200</v>
      </c>
      <c r="F184" s="204">
        <v>2200</v>
      </c>
      <c r="G184" s="204"/>
      <c r="H184" s="204"/>
      <c r="I184" s="204"/>
      <c r="J184" s="204"/>
      <c r="K184" s="204"/>
      <c r="L184" s="204"/>
    </row>
    <row r="185" spans="1:12" s="62" customFormat="1" ht="12.75">
      <c r="A185" s="104"/>
      <c r="B185" s="104"/>
      <c r="C185" s="104" t="s">
        <v>284</v>
      </c>
      <c r="D185" s="63" t="s">
        <v>285</v>
      </c>
      <c r="E185" s="204">
        <v>1180</v>
      </c>
      <c r="F185" s="204">
        <v>1180</v>
      </c>
      <c r="G185" s="204"/>
      <c r="H185" s="204"/>
      <c r="I185" s="204"/>
      <c r="J185" s="204"/>
      <c r="K185" s="204"/>
      <c r="L185" s="204"/>
    </row>
    <row r="186" spans="1:12" s="62" customFormat="1" ht="12.75">
      <c r="A186" s="104"/>
      <c r="B186" s="104"/>
      <c r="C186" s="104" t="s">
        <v>267</v>
      </c>
      <c r="D186" s="63" t="s">
        <v>268</v>
      </c>
      <c r="E186" s="204">
        <v>1500</v>
      </c>
      <c r="F186" s="204">
        <v>1500</v>
      </c>
      <c r="G186" s="204"/>
      <c r="H186" s="204"/>
      <c r="I186" s="204"/>
      <c r="J186" s="204"/>
      <c r="K186" s="204"/>
      <c r="L186" s="204"/>
    </row>
    <row r="187" spans="1:12" s="62" customFormat="1" ht="12.75">
      <c r="A187" s="104"/>
      <c r="B187" s="104"/>
      <c r="C187" s="104" t="s">
        <v>286</v>
      </c>
      <c r="D187" s="63" t="s">
        <v>287</v>
      </c>
      <c r="E187" s="204">
        <v>38562</v>
      </c>
      <c r="F187" s="204">
        <v>38562</v>
      </c>
      <c r="G187" s="204"/>
      <c r="H187" s="204"/>
      <c r="I187" s="204"/>
      <c r="J187" s="204"/>
      <c r="K187" s="204"/>
      <c r="L187" s="204"/>
    </row>
    <row r="188" spans="1:12" s="62" customFormat="1" ht="12.75">
      <c r="A188" s="104"/>
      <c r="B188" s="104"/>
      <c r="C188" s="104" t="s">
        <v>365</v>
      </c>
      <c r="D188" s="63" t="s">
        <v>366</v>
      </c>
      <c r="E188" s="204">
        <v>600</v>
      </c>
      <c r="F188" s="204">
        <v>600</v>
      </c>
      <c r="G188" s="204"/>
      <c r="H188" s="204"/>
      <c r="I188" s="204"/>
      <c r="J188" s="204"/>
      <c r="K188" s="204"/>
      <c r="L188" s="204"/>
    </row>
    <row r="189" spans="1:12" s="62" customFormat="1" ht="25.5">
      <c r="A189" s="104"/>
      <c r="B189" s="104"/>
      <c r="C189" s="104" t="s">
        <v>490</v>
      </c>
      <c r="D189" s="63" t="s">
        <v>491</v>
      </c>
      <c r="E189" s="204">
        <v>880</v>
      </c>
      <c r="F189" s="204">
        <v>880</v>
      </c>
      <c r="G189" s="204"/>
      <c r="H189" s="204"/>
      <c r="I189" s="204"/>
      <c r="J189" s="204"/>
      <c r="K189" s="204"/>
      <c r="L189" s="204"/>
    </row>
    <row r="190" spans="1:12" s="62" customFormat="1" ht="25.5">
      <c r="A190" s="104"/>
      <c r="B190" s="104"/>
      <c r="C190" s="104" t="s">
        <v>492</v>
      </c>
      <c r="D190" s="63" t="s">
        <v>494</v>
      </c>
      <c r="E190" s="204">
        <v>1000</v>
      </c>
      <c r="F190" s="204">
        <v>1000</v>
      </c>
      <c r="G190" s="204"/>
      <c r="H190" s="204"/>
      <c r="I190" s="204"/>
      <c r="J190" s="204"/>
      <c r="K190" s="204"/>
      <c r="L190" s="204"/>
    </row>
    <row r="191" spans="1:12" s="62" customFormat="1" ht="12.75">
      <c r="A191" s="104"/>
      <c r="B191" s="104"/>
      <c r="C191" s="104" t="s">
        <v>243</v>
      </c>
      <c r="D191" s="63" t="s">
        <v>246</v>
      </c>
      <c r="E191" s="204"/>
      <c r="F191" s="204"/>
      <c r="G191" s="204"/>
      <c r="H191" s="204"/>
      <c r="I191" s="204"/>
      <c r="J191" s="204"/>
      <c r="K191" s="204"/>
      <c r="L191" s="204"/>
    </row>
    <row r="192" spans="1:12" s="62" customFormat="1" ht="13.5" thickBot="1">
      <c r="A192" s="104"/>
      <c r="B192" s="109"/>
      <c r="C192" s="109"/>
      <c r="D192" s="110"/>
      <c r="E192" s="206"/>
      <c r="F192" s="206"/>
      <c r="G192" s="206"/>
      <c r="H192" s="206"/>
      <c r="I192" s="206"/>
      <c r="J192" s="206"/>
      <c r="K192" s="206"/>
      <c r="L192" s="206"/>
    </row>
    <row r="193" spans="1:12" s="196" customFormat="1" ht="12.75">
      <c r="A193" s="165"/>
      <c r="B193" s="130" t="s">
        <v>419</v>
      </c>
      <c r="C193" s="130"/>
      <c r="D193" s="141" t="s">
        <v>318</v>
      </c>
      <c r="E193" s="200">
        <f>SUM(E194:E197)</f>
        <v>211215</v>
      </c>
      <c r="F193" s="200">
        <f>SUM(F194:F197)</f>
        <v>211215</v>
      </c>
      <c r="G193" s="200">
        <f aca="true" t="shared" si="28" ref="G193:L193">SUM(G194:G197)</f>
        <v>1600</v>
      </c>
      <c r="H193" s="200">
        <f t="shared" si="28"/>
        <v>315</v>
      </c>
      <c r="I193" s="200">
        <f t="shared" si="28"/>
        <v>0</v>
      </c>
      <c r="J193" s="200">
        <f t="shared" si="28"/>
        <v>0</v>
      </c>
      <c r="K193" s="200">
        <f t="shared" si="28"/>
        <v>0</v>
      </c>
      <c r="L193" s="200">
        <f t="shared" si="28"/>
        <v>0</v>
      </c>
    </row>
    <row r="194" spans="1:12" s="62" customFormat="1" ht="12.75">
      <c r="A194" s="104"/>
      <c r="B194" s="104"/>
      <c r="C194" s="104" t="s">
        <v>273</v>
      </c>
      <c r="D194" s="63" t="s">
        <v>274</v>
      </c>
      <c r="E194" s="204">
        <v>275</v>
      </c>
      <c r="F194" s="204">
        <v>275</v>
      </c>
      <c r="G194" s="204">
        <v>0</v>
      </c>
      <c r="H194" s="204">
        <v>275</v>
      </c>
      <c r="I194" s="204"/>
      <c r="J194" s="204"/>
      <c r="K194" s="204"/>
      <c r="L194" s="204"/>
    </row>
    <row r="195" spans="1:12" s="62" customFormat="1" ht="12.75">
      <c r="A195" s="104"/>
      <c r="B195" s="104"/>
      <c r="C195" s="104" t="s">
        <v>275</v>
      </c>
      <c r="D195" s="63" t="s">
        <v>276</v>
      </c>
      <c r="E195" s="204">
        <v>40</v>
      </c>
      <c r="F195" s="204">
        <v>40</v>
      </c>
      <c r="G195" s="204">
        <v>0</v>
      </c>
      <c r="H195" s="204">
        <v>40</v>
      </c>
      <c r="I195" s="204"/>
      <c r="J195" s="204"/>
      <c r="K195" s="204"/>
      <c r="L195" s="204"/>
    </row>
    <row r="196" spans="1:12" s="62" customFormat="1" ht="12.75">
      <c r="A196" s="104"/>
      <c r="B196" s="104"/>
      <c r="C196" s="104" t="s">
        <v>393</v>
      </c>
      <c r="D196" s="63" t="s">
        <v>395</v>
      </c>
      <c r="E196" s="204">
        <v>1600</v>
      </c>
      <c r="F196" s="204">
        <v>1600</v>
      </c>
      <c r="G196" s="204">
        <v>1600</v>
      </c>
      <c r="H196" s="204"/>
      <c r="I196" s="204"/>
      <c r="J196" s="204"/>
      <c r="K196" s="204"/>
      <c r="L196" s="204"/>
    </row>
    <row r="197" spans="1:12" s="62" customFormat="1" ht="12.75">
      <c r="A197" s="104"/>
      <c r="B197" s="104"/>
      <c r="C197" s="104" t="s">
        <v>253</v>
      </c>
      <c r="D197" s="63" t="s">
        <v>254</v>
      </c>
      <c r="E197" s="204">
        <v>209300</v>
      </c>
      <c r="F197" s="204">
        <v>209300</v>
      </c>
      <c r="G197" s="204"/>
      <c r="H197" s="204"/>
      <c r="I197" s="204"/>
      <c r="J197" s="204"/>
      <c r="K197" s="204"/>
      <c r="L197" s="204"/>
    </row>
    <row r="198" spans="1:12" s="62" customFormat="1" ht="13.5" thickBot="1">
      <c r="A198" s="104"/>
      <c r="B198" s="109"/>
      <c r="C198" s="109"/>
      <c r="D198" s="110"/>
      <c r="E198" s="206"/>
      <c r="F198" s="206"/>
      <c r="G198" s="206"/>
      <c r="H198" s="206"/>
      <c r="I198" s="206"/>
      <c r="J198" s="206"/>
      <c r="K198" s="206"/>
      <c r="L198" s="206"/>
    </row>
    <row r="199" spans="1:12" s="196" customFormat="1" ht="25.5">
      <c r="A199" s="165"/>
      <c r="B199" s="130" t="s">
        <v>420</v>
      </c>
      <c r="C199" s="130"/>
      <c r="D199" s="141" t="s">
        <v>359</v>
      </c>
      <c r="E199" s="200">
        <f>SUM(E200:E217)</f>
        <v>253180</v>
      </c>
      <c r="F199" s="200">
        <f aca="true" t="shared" si="29" ref="F199:L199">SUM(F200:F217)</f>
        <v>253180</v>
      </c>
      <c r="G199" s="200">
        <f t="shared" si="29"/>
        <v>184680</v>
      </c>
      <c r="H199" s="200">
        <f t="shared" si="29"/>
        <v>41200</v>
      </c>
      <c r="I199" s="200">
        <f t="shared" si="29"/>
        <v>0</v>
      </c>
      <c r="J199" s="200">
        <f t="shared" si="29"/>
        <v>0</v>
      </c>
      <c r="K199" s="200">
        <f t="shared" si="29"/>
        <v>0</v>
      </c>
      <c r="L199" s="200">
        <f t="shared" si="29"/>
        <v>0</v>
      </c>
    </row>
    <row r="200" spans="1:12" s="62" customFormat="1" ht="25.5">
      <c r="A200" s="104"/>
      <c r="B200" s="104"/>
      <c r="C200" s="104" t="s">
        <v>293</v>
      </c>
      <c r="D200" s="63" t="s">
        <v>294</v>
      </c>
      <c r="E200" s="204">
        <v>200</v>
      </c>
      <c r="F200" s="204">
        <v>200</v>
      </c>
      <c r="G200" s="204"/>
      <c r="H200" s="204"/>
      <c r="I200" s="204"/>
      <c r="J200" s="204"/>
      <c r="K200" s="204"/>
      <c r="L200" s="204"/>
    </row>
    <row r="201" spans="1:12" s="62" customFormat="1" ht="12.75">
      <c r="A201" s="104"/>
      <c r="B201" s="104"/>
      <c r="C201" s="104" t="s">
        <v>280</v>
      </c>
      <c r="D201" s="63" t="s">
        <v>281</v>
      </c>
      <c r="E201" s="204">
        <v>171300</v>
      </c>
      <c r="F201" s="204">
        <v>171300</v>
      </c>
      <c r="G201" s="204">
        <v>171300</v>
      </c>
      <c r="H201" s="204"/>
      <c r="I201" s="204"/>
      <c r="J201" s="204"/>
      <c r="K201" s="204"/>
      <c r="L201" s="204"/>
    </row>
    <row r="202" spans="1:12" s="62" customFormat="1" ht="12.75">
      <c r="A202" s="104"/>
      <c r="B202" s="104"/>
      <c r="C202" s="104" t="s">
        <v>282</v>
      </c>
      <c r="D202" s="63" t="s">
        <v>283</v>
      </c>
      <c r="E202" s="204">
        <v>13380</v>
      </c>
      <c r="F202" s="204">
        <v>13380</v>
      </c>
      <c r="G202" s="204">
        <v>13380</v>
      </c>
      <c r="H202" s="204"/>
      <c r="I202" s="204"/>
      <c r="J202" s="204"/>
      <c r="K202" s="204"/>
      <c r="L202" s="204"/>
    </row>
    <row r="203" spans="1:12" s="62" customFormat="1" ht="12.75">
      <c r="A203" s="104"/>
      <c r="B203" s="104"/>
      <c r="C203" s="104" t="s">
        <v>273</v>
      </c>
      <c r="D203" s="63" t="s">
        <v>274</v>
      </c>
      <c r="E203" s="204">
        <v>36300</v>
      </c>
      <c r="F203" s="204">
        <v>36300</v>
      </c>
      <c r="G203" s="204">
        <v>0</v>
      </c>
      <c r="H203" s="204">
        <v>36300</v>
      </c>
      <c r="I203" s="204"/>
      <c r="J203" s="204"/>
      <c r="K203" s="204"/>
      <c r="L203" s="204"/>
    </row>
    <row r="204" spans="1:12" s="62" customFormat="1" ht="12.75">
      <c r="A204" s="104"/>
      <c r="B204" s="104"/>
      <c r="C204" s="104" t="s">
        <v>275</v>
      </c>
      <c r="D204" s="63" t="s">
        <v>276</v>
      </c>
      <c r="E204" s="204">
        <v>4900</v>
      </c>
      <c r="F204" s="204">
        <v>4900</v>
      </c>
      <c r="G204" s="204">
        <v>0</v>
      </c>
      <c r="H204" s="204">
        <v>4900</v>
      </c>
      <c r="I204" s="204"/>
      <c r="J204" s="204"/>
      <c r="K204" s="204"/>
      <c r="L204" s="204"/>
    </row>
    <row r="205" spans="1:12" s="62" customFormat="1" ht="12.75">
      <c r="A205" s="104"/>
      <c r="B205" s="104"/>
      <c r="C205" s="104" t="s">
        <v>251</v>
      </c>
      <c r="D205" s="63" t="s">
        <v>252</v>
      </c>
      <c r="E205" s="204">
        <v>8400</v>
      </c>
      <c r="F205" s="204">
        <v>8400</v>
      </c>
      <c r="G205" s="204"/>
      <c r="H205" s="204"/>
      <c r="I205" s="204"/>
      <c r="J205" s="204"/>
      <c r="K205" s="204"/>
      <c r="L205" s="204"/>
    </row>
    <row r="206" spans="1:12" s="62" customFormat="1" ht="12.75">
      <c r="A206" s="104"/>
      <c r="B206" s="104"/>
      <c r="C206" s="104" t="s">
        <v>261</v>
      </c>
      <c r="D206" s="63" t="s">
        <v>264</v>
      </c>
      <c r="E206" s="204">
        <v>500</v>
      </c>
      <c r="F206" s="204">
        <v>500</v>
      </c>
      <c r="G206" s="204"/>
      <c r="H206" s="204"/>
      <c r="I206" s="204"/>
      <c r="J206" s="204"/>
      <c r="K206" s="204"/>
      <c r="L206" s="204"/>
    </row>
    <row r="207" spans="1:12" s="62" customFormat="1" ht="12.75">
      <c r="A207" s="104"/>
      <c r="B207" s="104"/>
      <c r="C207" s="104" t="s">
        <v>411</v>
      </c>
      <c r="D207" s="63" t="s">
        <v>412</v>
      </c>
      <c r="E207" s="204">
        <v>200</v>
      </c>
      <c r="F207" s="204">
        <v>200</v>
      </c>
      <c r="G207" s="204"/>
      <c r="H207" s="204"/>
      <c r="I207" s="204"/>
      <c r="J207" s="204"/>
      <c r="K207" s="204"/>
      <c r="L207" s="204"/>
    </row>
    <row r="208" spans="1:12" s="62" customFormat="1" ht="12.75">
      <c r="A208" s="104"/>
      <c r="B208" s="104"/>
      <c r="C208" s="104" t="s">
        <v>253</v>
      </c>
      <c r="D208" s="63" t="s">
        <v>254</v>
      </c>
      <c r="E208" s="204">
        <v>3600</v>
      </c>
      <c r="F208" s="204">
        <v>3600</v>
      </c>
      <c r="G208" s="204"/>
      <c r="H208" s="204"/>
      <c r="I208" s="204"/>
      <c r="J208" s="204"/>
      <c r="K208" s="204"/>
      <c r="L208" s="204"/>
    </row>
    <row r="209" spans="1:12" s="62" customFormat="1" ht="12.75">
      <c r="A209" s="104"/>
      <c r="B209" s="104"/>
      <c r="C209" s="104" t="s">
        <v>394</v>
      </c>
      <c r="D209" s="63" t="s">
        <v>396</v>
      </c>
      <c r="E209" s="204">
        <v>800</v>
      </c>
      <c r="F209" s="204">
        <v>800</v>
      </c>
      <c r="G209" s="204"/>
      <c r="H209" s="204"/>
      <c r="I209" s="204"/>
      <c r="J209" s="204"/>
      <c r="K209" s="204"/>
      <c r="L209" s="204"/>
    </row>
    <row r="210" spans="1:12" s="62" customFormat="1" ht="39.75" customHeight="1">
      <c r="A210" s="104"/>
      <c r="B210" s="104"/>
      <c r="C210" s="104" t="s">
        <v>488</v>
      </c>
      <c r="D210" s="63" t="s">
        <v>489</v>
      </c>
      <c r="E210" s="204">
        <v>3200</v>
      </c>
      <c r="F210" s="204">
        <v>3200</v>
      </c>
      <c r="G210" s="204"/>
      <c r="H210" s="204"/>
      <c r="I210" s="204"/>
      <c r="J210" s="204"/>
      <c r="K210" s="204"/>
      <c r="L210" s="204"/>
    </row>
    <row r="211" spans="1:12" s="62" customFormat="1" ht="12.75">
      <c r="A211" s="104"/>
      <c r="B211" s="104"/>
      <c r="C211" s="104" t="s">
        <v>284</v>
      </c>
      <c r="D211" s="63" t="s">
        <v>285</v>
      </c>
      <c r="E211" s="204">
        <v>1420</v>
      </c>
      <c r="F211" s="204">
        <v>1420</v>
      </c>
      <c r="G211" s="204"/>
      <c r="H211" s="204"/>
      <c r="I211" s="204"/>
      <c r="J211" s="204"/>
      <c r="K211" s="204"/>
      <c r="L211" s="204"/>
    </row>
    <row r="212" spans="1:12" s="62" customFormat="1" ht="12.75">
      <c r="A212" s="104"/>
      <c r="B212" s="104"/>
      <c r="C212" s="104" t="s">
        <v>267</v>
      </c>
      <c r="D212" s="63" t="s">
        <v>268</v>
      </c>
      <c r="E212" s="204">
        <v>450</v>
      </c>
      <c r="F212" s="204">
        <v>450</v>
      </c>
      <c r="G212" s="204"/>
      <c r="H212" s="204"/>
      <c r="I212" s="204"/>
      <c r="J212" s="204"/>
      <c r="K212" s="204"/>
      <c r="L212" s="204"/>
    </row>
    <row r="213" spans="1:12" s="62" customFormat="1" ht="12.75">
      <c r="A213" s="104"/>
      <c r="B213" s="104"/>
      <c r="C213" s="104" t="s">
        <v>286</v>
      </c>
      <c r="D213" s="63" t="s">
        <v>287</v>
      </c>
      <c r="E213" s="204">
        <v>4290</v>
      </c>
      <c r="F213" s="204">
        <v>4290</v>
      </c>
      <c r="G213" s="204"/>
      <c r="H213" s="204"/>
      <c r="I213" s="204"/>
      <c r="J213" s="204"/>
      <c r="K213" s="204"/>
      <c r="L213" s="204"/>
    </row>
    <row r="214" spans="1:12" s="62" customFormat="1" ht="12.75">
      <c r="A214" s="104"/>
      <c r="B214" s="112"/>
      <c r="C214" s="104" t="s">
        <v>365</v>
      </c>
      <c r="D214" s="63" t="s">
        <v>366</v>
      </c>
      <c r="E214" s="207">
        <v>240</v>
      </c>
      <c r="F214" s="207">
        <v>240</v>
      </c>
      <c r="G214" s="207"/>
      <c r="H214" s="207"/>
      <c r="I214" s="207"/>
      <c r="J214" s="207"/>
      <c r="K214" s="207"/>
      <c r="L214" s="207"/>
    </row>
    <row r="215" spans="1:12" s="62" customFormat="1" ht="25.5">
      <c r="A215" s="104"/>
      <c r="B215" s="112"/>
      <c r="C215" s="104" t="s">
        <v>490</v>
      </c>
      <c r="D215" s="63" t="s">
        <v>491</v>
      </c>
      <c r="E215" s="207">
        <v>500</v>
      </c>
      <c r="F215" s="207">
        <v>500</v>
      </c>
      <c r="G215" s="207"/>
      <c r="H215" s="207"/>
      <c r="I215" s="207"/>
      <c r="J215" s="207"/>
      <c r="K215" s="207"/>
      <c r="L215" s="207"/>
    </row>
    <row r="216" spans="1:12" s="62" customFormat="1" ht="25.5">
      <c r="A216" s="104"/>
      <c r="B216" s="112"/>
      <c r="C216" s="104" t="s">
        <v>492</v>
      </c>
      <c r="D216" s="63" t="s">
        <v>494</v>
      </c>
      <c r="E216" s="207">
        <v>600</v>
      </c>
      <c r="F216" s="207">
        <v>600</v>
      </c>
      <c r="G216" s="207"/>
      <c r="H216" s="207"/>
      <c r="I216" s="207"/>
      <c r="J216" s="207"/>
      <c r="K216" s="207"/>
      <c r="L216" s="207"/>
    </row>
    <row r="217" spans="1:12" s="62" customFormat="1" ht="25.5">
      <c r="A217" s="104"/>
      <c r="B217" s="112"/>
      <c r="C217" s="104" t="s">
        <v>493</v>
      </c>
      <c r="D217" s="63" t="s">
        <v>495</v>
      </c>
      <c r="E217" s="207">
        <v>2900</v>
      </c>
      <c r="F217" s="207">
        <v>2900</v>
      </c>
      <c r="G217" s="207"/>
      <c r="H217" s="207"/>
      <c r="I217" s="207"/>
      <c r="J217" s="207"/>
      <c r="K217" s="207"/>
      <c r="L217" s="207"/>
    </row>
    <row r="218" spans="1:12" s="62" customFormat="1" ht="13.5" thickBot="1">
      <c r="A218" s="104"/>
      <c r="B218" s="109"/>
      <c r="C218" s="109"/>
      <c r="D218" s="110"/>
      <c r="E218" s="206"/>
      <c r="F218" s="206"/>
      <c r="G218" s="206"/>
      <c r="H218" s="206"/>
      <c r="I218" s="206"/>
      <c r="J218" s="206"/>
      <c r="K218" s="206"/>
      <c r="L218" s="206"/>
    </row>
    <row r="219" spans="1:12" s="196" customFormat="1" ht="12.75">
      <c r="A219" s="165"/>
      <c r="B219" s="130" t="s">
        <v>346</v>
      </c>
      <c r="C219" s="130"/>
      <c r="D219" s="141" t="s">
        <v>347</v>
      </c>
      <c r="E219" s="200">
        <f>SUM(E220:E221)</f>
        <v>15459</v>
      </c>
      <c r="F219" s="200">
        <f aca="true" t="shared" si="30" ref="F219:L219">SUM(F220:F221)</f>
        <v>15459</v>
      </c>
      <c r="G219" s="200">
        <f t="shared" si="30"/>
        <v>0</v>
      </c>
      <c r="H219" s="200">
        <f t="shared" si="30"/>
        <v>0</v>
      </c>
      <c r="I219" s="200">
        <f t="shared" si="30"/>
        <v>0</v>
      </c>
      <c r="J219" s="200">
        <f t="shared" si="30"/>
        <v>0</v>
      </c>
      <c r="K219" s="200">
        <f t="shared" si="30"/>
        <v>0</v>
      </c>
      <c r="L219" s="200">
        <f t="shared" si="30"/>
        <v>0</v>
      </c>
    </row>
    <row r="220" spans="1:12" s="62" customFormat="1" ht="12.75">
      <c r="A220" s="104"/>
      <c r="B220" s="104"/>
      <c r="C220" s="104" t="s">
        <v>253</v>
      </c>
      <c r="D220" s="63" t="s">
        <v>254</v>
      </c>
      <c r="E220" s="204">
        <v>11359</v>
      </c>
      <c r="F220" s="204">
        <v>11359</v>
      </c>
      <c r="G220" s="204"/>
      <c r="H220" s="204"/>
      <c r="I220" s="204"/>
      <c r="J220" s="204"/>
      <c r="K220" s="204"/>
      <c r="L220" s="204"/>
    </row>
    <row r="221" spans="1:12" s="62" customFormat="1" ht="12.75">
      <c r="A221" s="104"/>
      <c r="B221" s="104"/>
      <c r="C221" s="104" t="s">
        <v>284</v>
      </c>
      <c r="D221" s="63" t="s">
        <v>382</v>
      </c>
      <c r="E221" s="204">
        <v>4100</v>
      </c>
      <c r="F221" s="204">
        <v>4100</v>
      </c>
      <c r="G221" s="204"/>
      <c r="H221" s="204"/>
      <c r="I221" s="204"/>
      <c r="J221" s="204"/>
      <c r="K221" s="204"/>
      <c r="L221" s="204"/>
    </row>
    <row r="222" spans="1:12" s="62" customFormat="1" ht="13.5" thickBot="1">
      <c r="A222" s="104"/>
      <c r="B222" s="109"/>
      <c r="C222" s="109"/>
      <c r="D222" s="110"/>
      <c r="E222" s="206"/>
      <c r="F222" s="206"/>
      <c r="G222" s="206"/>
      <c r="H222" s="206"/>
      <c r="I222" s="206"/>
      <c r="J222" s="206"/>
      <c r="K222" s="206"/>
      <c r="L222" s="206"/>
    </row>
    <row r="223" spans="1:12" s="196" customFormat="1" ht="12.75">
      <c r="A223" s="165"/>
      <c r="B223" s="130" t="s">
        <v>370</v>
      </c>
      <c r="C223" s="130"/>
      <c r="D223" s="141" t="s">
        <v>250</v>
      </c>
      <c r="E223" s="200">
        <f aca="true" t="shared" si="31" ref="E223:L223">SUM(E224:E225)</f>
        <v>29556</v>
      </c>
      <c r="F223" s="200">
        <f t="shared" si="31"/>
        <v>29556</v>
      </c>
      <c r="G223" s="200">
        <f t="shared" si="31"/>
        <v>0</v>
      </c>
      <c r="H223" s="200">
        <f t="shared" si="31"/>
        <v>0</v>
      </c>
      <c r="I223" s="200">
        <f t="shared" si="31"/>
        <v>0</v>
      </c>
      <c r="J223" s="200">
        <f t="shared" si="31"/>
        <v>0</v>
      </c>
      <c r="K223" s="200">
        <f t="shared" si="31"/>
        <v>0</v>
      </c>
      <c r="L223" s="200">
        <f t="shared" si="31"/>
        <v>0</v>
      </c>
    </row>
    <row r="224" spans="1:12" s="62" customFormat="1" ht="12.75">
      <c r="A224" s="104"/>
      <c r="B224" s="104"/>
      <c r="C224" s="104" t="s">
        <v>253</v>
      </c>
      <c r="D224" s="63" t="s">
        <v>254</v>
      </c>
      <c r="E224" s="204"/>
      <c r="F224" s="204"/>
      <c r="G224" s="204"/>
      <c r="H224" s="204"/>
      <c r="I224" s="204"/>
      <c r="J224" s="204"/>
      <c r="K224" s="204"/>
      <c r="L224" s="204"/>
    </row>
    <row r="225" spans="1:12" s="62" customFormat="1" ht="12.75">
      <c r="A225" s="104"/>
      <c r="B225" s="104"/>
      <c r="C225" s="104" t="s">
        <v>286</v>
      </c>
      <c r="D225" s="63" t="s">
        <v>371</v>
      </c>
      <c r="E225" s="204">
        <v>29556</v>
      </c>
      <c r="F225" s="204">
        <v>29556</v>
      </c>
      <c r="G225" s="204"/>
      <c r="H225" s="204"/>
      <c r="I225" s="204"/>
      <c r="J225" s="204"/>
      <c r="K225" s="204"/>
      <c r="L225" s="204"/>
    </row>
    <row r="226" spans="1:12" s="62" customFormat="1" ht="13.5" thickBot="1">
      <c r="A226" s="112"/>
      <c r="B226" s="112"/>
      <c r="C226" s="112"/>
      <c r="D226" s="113"/>
      <c r="E226" s="207"/>
      <c r="F226" s="207"/>
      <c r="G226" s="207"/>
      <c r="H226" s="207"/>
      <c r="I226" s="207"/>
      <c r="J226" s="207"/>
      <c r="K226" s="207"/>
      <c r="L226" s="207"/>
    </row>
    <row r="227" spans="1:12" s="99" customFormat="1" ht="13.5" thickBot="1">
      <c r="A227" s="147" t="s">
        <v>421</v>
      </c>
      <c r="B227" s="147"/>
      <c r="C227" s="352"/>
      <c r="D227" s="152" t="s">
        <v>319</v>
      </c>
      <c r="E227" s="208">
        <f>SUM(E240,E233,E228)</f>
        <v>76200</v>
      </c>
      <c r="F227" s="208">
        <f>SUM(F228,F233,F240)</f>
        <v>76200</v>
      </c>
      <c r="G227" s="208">
        <f>SUM(G233,G228)</f>
        <v>19500</v>
      </c>
      <c r="H227" s="208">
        <f>SUM(H233,H228)</f>
        <v>0</v>
      </c>
      <c r="I227" s="208">
        <f>SUM(I233)</f>
        <v>0</v>
      </c>
      <c r="J227" s="208">
        <f>SUM(J233)</f>
        <v>0</v>
      </c>
      <c r="K227" s="208">
        <f>SUM(K233)</f>
        <v>0</v>
      </c>
      <c r="L227" s="208">
        <f>SUM(L233)</f>
        <v>0</v>
      </c>
    </row>
    <row r="228" spans="1:12" s="99" customFormat="1" ht="12.75">
      <c r="A228" s="347"/>
      <c r="B228" s="353">
        <v>85153</v>
      </c>
      <c r="C228" s="354"/>
      <c r="D228" s="355" t="s">
        <v>655</v>
      </c>
      <c r="E228" s="356">
        <f>SUM(E229:E232)</f>
        <v>20000</v>
      </c>
      <c r="F228" s="356">
        <f>SUM(F229:F232)</f>
        <v>20000</v>
      </c>
      <c r="G228" s="356"/>
      <c r="H228" s="356"/>
      <c r="I228" s="356"/>
      <c r="J228" s="348"/>
      <c r="K228" s="348"/>
      <c r="L228" s="348"/>
    </row>
    <row r="229" spans="1:12" s="99" customFormat="1" ht="12.75">
      <c r="A229" s="349"/>
      <c r="B229" s="349"/>
      <c r="C229" s="349" t="s">
        <v>251</v>
      </c>
      <c r="D229" s="350" t="s">
        <v>252</v>
      </c>
      <c r="E229" s="351">
        <v>4000</v>
      </c>
      <c r="F229" s="351">
        <v>4000</v>
      </c>
      <c r="G229" s="351"/>
      <c r="H229" s="351"/>
      <c r="I229" s="351"/>
      <c r="J229" s="351"/>
      <c r="K229" s="351"/>
      <c r="L229" s="351"/>
    </row>
    <row r="230" spans="1:12" s="99" customFormat="1" ht="12.75">
      <c r="A230" s="349"/>
      <c r="B230" s="349"/>
      <c r="C230" s="349" t="s">
        <v>253</v>
      </c>
      <c r="D230" s="350" t="s">
        <v>363</v>
      </c>
      <c r="E230" s="351">
        <v>14500</v>
      </c>
      <c r="F230" s="351">
        <v>14500</v>
      </c>
      <c r="G230" s="351"/>
      <c r="H230" s="351"/>
      <c r="I230" s="351"/>
      <c r="J230" s="351"/>
      <c r="K230" s="351"/>
      <c r="L230" s="351"/>
    </row>
    <row r="231" spans="1:12" s="99" customFormat="1" ht="12.75">
      <c r="A231" s="349"/>
      <c r="B231" s="349"/>
      <c r="C231" s="349" t="s">
        <v>284</v>
      </c>
      <c r="D231" s="350" t="s">
        <v>285</v>
      </c>
      <c r="E231" s="351">
        <v>1500</v>
      </c>
      <c r="F231" s="351">
        <v>1500</v>
      </c>
      <c r="G231" s="351"/>
      <c r="H231" s="351"/>
      <c r="I231" s="351"/>
      <c r="J231" s="351"/>
      <c r="K231" s="351"/>
      <c r="L231" s="351"/>
    </row>
    <row r="232" spans="1:12" s="99" customFormat="1" ht="12.75">
      <c r="A232" s="349"/>
      <c r="B232" s="349"/>
      <c r="C232" s="349"/>
      <c r="D232" s="350"/>
      <c r="E232" s="351"/>
      <c r="F232" s="351"/>
      <c r="G232" s="351"/>
      <c r="H232" s="351"/>
      <c r="I232" s="351"/>
      <c r="J232" s="351"/>
      <c r="K232" s="351"/>
      <c r="L232" s="351"/>
    </row>
    <row r="233" spans="1:12" s="196" customFormat="1" ht="12.75">
      <c r="A233" s="130"/>
      <c r="B233" s="130" t="s">
        <v>422</v>
      </c>
      <c r="C233" s="130"/>
      <c r="D233" s="141" t="s">
        <v>320</v>
      </c>
      <c r="E233" s="200">
        <f>SUM(E234:E239)</f>
        <v>56000</v>
      </c>
      <c r="F233" s="200">
        <f>SUM(F234:F239)</f>
        <v>56000</v>
      </c>
      <c r="G233" s="200">
        <f aca="true" t="shared" si="32" ref="G233:L233">SUM(G234:G239)</f>
        <v>19500</v>
      </c>
      <c r="H233" s="200">
        <f t="shared" si="32"/>
        <v>0</v>
      </c>
      <c r="I233" s="200">
        <f t="shared" si="32"/>
        <v>0</v>
      </c>
      <c r="J233" s="200">
        <f t="shared" si="32"/>
        <v>0</v>
      </c>
      <c r="K233" s="200">
        <f t="shared" si="32"/>
        <v>0</v>
      </c>
      <c r="L233" s="200">
        <f t="shared" si="32"/>
        <v>0</v>
      </c>
    </row>
    <row r="234" spans="1:12" s="62" customFormat="1" ht="12.75">
      <c r="A234" s="104"/>
      <c r="B234" s="104"/>
      <c r="C234" s="104" t="s">
        <v>265</v>
      </c>
      <c r="D234" s="63" t="s">
        <v>266</v>
      </c>
      <c r="E234" s="204"/>
      <c r="F234" s="204"/>
      <c r="G234" s="204"/>
      <c r="H234" s="204"/>
      <c r="I234" s="204"/>
      <c r="J234" s="204"/>
      <c r="K234" s="204"/>
      <c r="L234" s="204"/>
    </row>
    <row r="235" spans="1:12" s="62" customFormat="1" ht="12.75">
      <c r="A235" s="104"/>
      <c r="B235" s="104"/>
      <c r="C235" s="104" t="s">
        <v>393</v>
      </c>
      <c r="D235" s="63" t="s">
        <v>390</v>
      </c>
      <c r="E235" s="204">
        <v>19500</v>
      </c>
      <c r="F235" s="204">
        <v>19500</v>
      </c>
      <c r="G235" s="204">
        <v>19500</v>
      </c>
      <c r="H235" s="204"/>
      <c r="I235" s="204"/>
      <c r="J235" s="204"/>
      <c r="K235" s="204"/>
      <c r="L235" s="204"/>
    </row>
    <row r="236" spans="1:12" s="62" customFormat="1" ht="12.75">
      <c r="A236" s="104"/>
      <c r="B236" s="104"/>
      <c r="C236" s="104" t="s">
        <v>251</v>
      </c>
      <c r="D236" s="63" t="s">
        <v>377</v>
      </c>
      <c r="E236" s="204">
        <v>3500</v>
      </c>
      <c r="F236" s="204">
        <v>3500</v>
      </c>
      <c r="G236" s="204"/>
      <c r="H236" s="204"/>
      <c r="I236" s="204"/>
      <c r="J236" s="204"/>
      <c r="K236" s="204"/>
      <c r="L236" s="204"/>
    </row>
    <row r="237" spans="1:12" s="62" customFormat="1" ht="12.75">
      <c r="A237" s="104"/>
      <c r="B237" s="104"/>
      <c r="C237" s="104" t="s">
        <v>261</v>
      </c>
      <c r="D237" s="63" t="s">
        <v>264</v>
      </c>
      <c r="E237" s="204">
        <v>1000</v>
      </c>
      <c r="F237" s="204">
        <v>1000</v>
      </c>
      <c r="G237" s="204"/>
      <c r="H237" s="204"/>
      <c r="I237" s="204"/>
      <c r="J237" s="204"/>
      <c r="K237" s="204"/>
      <c r="L237" s="204"/>
    </row>
    <row r="238" spans="1:12" s="62" customFormat="1" ht="12.75">
      <c r="A238" s="104"/>
      <c r="B238" s="104"/>
      <c r="C238" s="104" t="s">
        <v>253</v>
      </c>
      <c r="D238" s="63" t="s">
        <v>254</v>
      </c>
      <c r="E238" s="204">
        <v>31000</v>
      </c>
      <c r="F238" s="204">
        <v>31000</v>
      </c>
      <c r="G238" s="204"/>
      <c r="H238" s="204"/>
      <c r="I238" s="204"/>
      <c r="J238" s="204"/>
      <c r="K238" s="204"/>
      <c r="L238" s="204"/>
    </row>
    <row r="239" spans="1:12" s="62" customFormat="1" ht="12.75">
      <c r="A239" s="104"/>
      <c r="B239" s="104"/>
      <c r="C239" s="104" t="s">
        <v>284</v>
      </c>
      <c r="D239" s="63" t="s">
        <v>285</v>
      </c>
      <c r="E239" s="204">
        <v>1000</v>
      </c>
      <c r="F239" s="204">
        <v>1000</v>
      </c>
      <c r="G239" s="204"/>
      <c r="H239" s="204"/>
      <c r="I239" s="204"/>
      <c r="J239" s="204"/>
      <c r="K239" s="204"/>
      <c r="L239" s="204"/>
    </row>
    <row r="240" spans="1:12" s="62" customFormat="1" ht="38.25">
      <c r="A240" s="112"/>
      <c r="B240" s="344" t="s">
        <v>670</v>
      </c>
      <c r="C240" s="344"/>
      <c r="D240" s="345" t="s">
        <v>671</v>
      </c>
      <c r="E240" s="346">
        <f>SUM(E241)</f>
        <v>200</v>
      </c>
      <c r="F240" s="346">
        <f>SUM(F241)</f>
        <v>200</v>
      </c>
      <c r="G240" s="346"/>
      <c r="H240" s="346"/>
      <c r="I240" s="346"/>
      <c r="J240" s="207"/>
      <c r="K240" s="207"/>
      <c r="L240" s="207"/>
    </row>
    <row r="241" spans="1:12" s="62" customFormat="1" ht="12.75">
      <c r="A241" s="112"/>
      <c r="B241" s="112"/>
      <c r="C241" s="112" t="s">
        <v>424</v>
      </c>
      <c r="D241" s="113" t="s">
        <v>321</v>
      </c>
      <c r="E241" s="207">
        <v>200</v>
      </c>
      <c r="F241" s="207">
        <v>200</v>
      </c>
      <c r="G241" s="207"/>
      <c r="H241" s="207"/>
      <c r="I241" s="207"/>
      <c r="J241" s="207"/>
      <c r="K241" s="207"/>
      <c r="L241" s="207"/>
    </row>
    <row r="242" spans="1:12" s="62" customFormat="1" ht="13.5" thickBot="1">
      <c r="A242" s="112"/>
      <c r="B242" s="112"/>
      <c r="C242" s="112"/>
      <c r="D242" s="113"/>
      <c r="E242" s="207"/>
      <c r="F242" s="207"/>
      <c r="G242" s="207"/>
      <c r="H242" s="207"/>
      <c r="I242" s="207"/>
      <c r="J242" s="207"/>
      <c r="K242" s="207"/>
      <c r="L242" s="207"/>
    </row>
    <row r="243" spans="1:12" s="99" customFormat="1" ht="13.5" thickBot="1">
      <c r="A243" s="147" t="s">
        <v>351</v>
      </c>
      <c r="B243" s="147"/>
      <c r="C243" s="147"/>
      <c r="D243" s="152" t="s">
        <v>352</v>
      </c>
      <c r="E243" s="208">
        <f aca="true" t="shared" si="33" ref="E243:L243">SUM(E244+E247+E264+E267+E270+E273+E295+E306)</f>
        <v>3180374</v>
      </c>
      <c r="F243" s="208">
        <f t="shared" si="33"/>
        <v>3176374</v>
      </c>
      <c r="G243" s="208">
        <f t="shared" si="33"/>
        <v>294441</v>
      </c>
      <c r="H243" s="208">
        <f t="shared" si="33"/>
        <v>58993</v>
      </c>
      <c r="I243" s="208">
        <f t="shared" si="33"/>
        <v>0</v>
      </c>
      <c r="J243" s="208">
        <f t="shared" si="33"/>
        <v>0</v>
      </c>
      <c r="K243" s="208">
        <f t="shared" si="33"/>
        <v>0</v>
      </c>
      <c r="L243" s="208">
        <f t="shared" si="33"/>
        <v>4000</v>
      </c>
    </row>
    <row r="244" spans="1:12" s="196" customFormat="1" ht="12.75">
      <c r="A244" s="130"/>
      <c r="B244" s="130" t="s">
        <v>423</v>
      </c>
      <c r="C244" s="130"/>
      <c r="D244" s="141" t="s">
        <v>397</v>
      </c>
      <c r="E244" s="200">
        <f>SUM(E245)</f>
        <v>54000</v>
      </c>
      <c r="F244" s="200">
        <f aca="true" t="shared" si="34" ref="F244:L244">SUM(F245)</f>
        <v>54000</v>
      </c>
      <c r="G244" s="200">
        <f t="shared" si="34"/>
        <v>0</v>
      </c>
      <c r="H244" s="200">
        <f t="shared" si="34"/>
        <v>0</v>
      </c>
      <c r="I244" s="200">
        <f t="shared" si="34"/>
        <v>0</v>
      </c>
      <c r="J244" s="200">
        <f t="shared" si="34"/>
        <v>0</v>
      </c>
      <c r="K244" s="200">
        <f t="shared" si="34"/>
        <v>0</v>
      </c>
      <c r="L244" s="200">
        <f t="shared" si="34"/>
        <v>0</v>
      </c>
    </row>
    <row r="245" spans="1:12" s="62" customFormat="1" ht="12.75">
      <c r="A245" s="104"/>
      <c r="B245" s="104"/>
      <c r="C245" s="104" t="s">
        <v>424</v>
      </c>
      <c r="D245" s="63" t="s">
        <v>652</v>
      </c>
      <c r="E245" s="204">
        <v>54000</v>
      </c>
      <c r="F245" s="204">
        <v>54000</v>
      </c>
      <c r="G245" s="204"/>
      <c r="H245" s="204"/>
      <c r="I245" s="204"/>
      <c r="J245" s="204"/>
      <c r="K245" s="204"/>
      <c r="L245" s="204"/>
    </row>
    <row r="246" spans="1:12" s="62" customFormat="1" ht="13.5" thickBot="1">
      <c r="A246" s="104"/>
      <c r="B246" s="109"/>
      <c r="C246" s="109"/>
      <c r="D246" s="110" t="s">
        <v>321</v>
      </c>
      <c r="E246" s="206"/>
      <c r="F246" s="206"/>
      <c r="G246" s="206"/>
      <c r="H246" s="206"/>
      <c r="I246" s="206"/>
      <c r="J246" s="206"/>
      <c r="K246" s="206"/>
      <c r="L246" s="206"/>
    </row>
    <row r="247" spans="1:12" s="196" customFormat="1" ht="38.25">
      <c r="A247" s="165"/>
      <c r="B247" s="130" t="s">
        <v>383</v>
      </c>
      <c r="C247" s="130"/>
      <c r="D247" s="141" t="s">
        <v>434</v>
      </c>
      <c r="E247" s="200">
        <f aca="true" t="shared" si="35" ref="E247:L247">SUM(E248:E262)</f>
        <v>2128837</v>
      </c>
      <c r="F247" s="200">
        <f t="shared" si="35"/>
        <v>2128837</v>
      </c>
      <c r="G247" s="200">
        <f t="shared" si="35"/>
        <v>39146</v>
      </c>
      <c r="H247" s="200">
        <f t="shared" si="35"/>
        <v>7738</v>
      </c>
      <c r="I247" s="200">
        <f t="shared" si="35"/>
        <v>0</v>
      </c>
      <c r="J247" s="200">
        <f t="shared" si="35"/>
        <v>0</v>
      </c>
      <c r="K247" s="200">
        <f t="shared" si="35"/>
        <v>0</v>
      </c>
      <c r="L247" s="200">
        <f t="shared" si="35"/>
        <v>0</v>
      </c>
    </row>
    <row r="248" spans="1:12" s="62" customFormat="1" ht="12.75">
      <c r="A248" s="104"/>
      <c r="B248" s="104"/>
      <c r="C248" s="104" t="s">
        <v>424</v>
      </c>
      <c r="D248" s="63" t="s">
        <v>321</v>
      </c>
      <c r="E248" s="204">
        <v>2066832</v>
      </c>
      <c r="F248" s="204">
        <v>2066832</v>
      </c>
      <c r="G248" s="204"/>
      <c r="H248" s="204"/>
      <c r="I248" s="204"/>
      <c r="J248" s="204"/>
      <c r="K248" s="204"/>
      <c r="L248" s="204"/>
    </row>
    <row r="249" spans="1:12" s="62" customFormat="1" ht="12.75">
      <c r="A249" s="104"/>
      <c r="B249" s="104"/>
      <c r="C249" s="104" t="s">
        <v>280</v>
      </c>
      <c r="D249" s="63" t="s">
        <v>281</v>
      </c>
      <c r="E249" s="204">
        <v>36144</v>
      </c>
      <c r="F249" s="204">
        <v>36144</v>
      </c>
      <c r="G249" s="204">
        <v>36144</v>
      </c>
      <c r="H249" s="204"/>
      <c r="I249" s="204"/>
      <c r="J249" s="204"/>
      <c r="K249" s="204"/>
      <c r="L249" s="204"/>
    </row>
    <row r="250" spans="1:12" s="62" customFormat="1" ht="12.75">
      <c r="A250" s="104"/>
      <c r="B250" s="104"/>
      <c r="C250" s="104" t="s">
        <v>282</v>
      </c>
      <c r="D250" s="63" t="s">
        <v>283</v>
      </c>
      <c r="E250" s="204">
        <v>2202</v>
      </c>
      <c r="F250" s="204">
        <v>2202</v>
      </c>
      <c r="G250" s="204">
        <v>2202</v>
      </c>
      <c r="H250" s="204"/>
      <c r="I250" s="204"/>
      <c r="J250" s="204"/>
      <c r="K250" s="204"/>
      <c r="L250" s="204"/>
    </row>
    <row r="251" spans="1:12" s="62" customFormat="1" ht="12.75">
      <c r="A251" s="104"/>
      <c r="B251" s="104"/>
      <c r="C251" s="104" t="s">
        <v>273</v>
      </c>
      <c r="D251" s="63" t="s">
        <v>274</v>
      </c>
      <c r="E251" s="204">
        <v>6799</v>
      </c>
      <c r="F251" s="204">
        <v>6799</v>
      </c>
      <c r="G251" s="204">
        <v>0</v>
      </c>
      <c r="H251" s="204">
        <v>6799</v>
      </c>
      <c r="I251" s="204"/>
      <c r="J251" s="204"/>
      <c r="K251" s="204"/>
      <c r="L251" s="204"/>
    </row>
    <row r="252" spans="1:12" s="62" customFormat="1" ht="12.75">
      <c r="A252" s="104"/>
      <c r="B252" s="104"/>
      <c r="C252" s="104" t="s">
        <v>275</v>
      </c>
      <c r="D252" s="63" t="s">
        <v>385</v>
      </c>
      <c r="E252" s="204">
        <v>939</v>
      </c>
      <c r="F252" s="204">
        <v>939</v>
      </c>
      <c r="G252" s="204">
        <v>0</v>
      </c>
      <c r="H252" s="204">
        <v>939</v>
      </c>
      <c r="I252" s="204"/>
      <c r="J252" s="204"/>
      <c r="K252" s="204"/>
      <c r="L252" s="204"/>
    </row>
    <row r="253" spans="1:12" s="62" customFormat="1" ht="12.75">
      <c r="A253" s="104"/>
      <c r="B253" s="104"/>
      <c r="C253" s="104" t="s">
        <v>393</v>
      </c>
      <c r="D253" s="63" t="s">
        <v>395</v>
      </c>
      <c r="E253" s="204">
        <v>800</v>
      </c>
      <c r="F253" s="204">
        <v>800</v>
      </c>
      <c r="G253" s="204">
        <v>800</v>
      </c>
      <c r="H253" s="204"/>
      <c r="I253" s="204"/>
      <c r="J253" s="204"/>
      <c r="K253" s="204"/>
      <c r="L253" s="204"/>
    </row>
    <row r="254" spans="1:12" s="62" customFormat="1" ht="12.75">
      <c r="A254" s="104"/>
      <c r="B254" s="104"/>
      <c r="C254" s="104" t="s">
        <v>251</v>
      </c>
      <c r="D254" s="63" t="s">
        <v>252</v>
      </c>
      <c r="E254" s="204">
        <v>4022</v>
      </c>
      <c r="F254" s="204">
        <v>4022</v>
      </c>
      <c r="G254" s="204"/>
      <c r="H254" s="204"/>
      <c r="I254" s="204"/>
      <c r="J254" s="204"/>
      <c r="K254" s="204"/>
      <c r="L254" s="204"/>
    </row>
    <row r="255" spans="1:12" s="62" customFormat="1" ht="12.75">
      <c r="A255" s="104"/>
      <c r="B255" s="104"/>
      <c r="C255" s="104" t="s">
        <v>261</v>
      </c>
      <c r="D255" s="63" t="s">
        <v>264</v>
      </c>
      <c r="E255" s="204">
        <v>700</v>
      </c>
      <c r="F255" s="204">
        <v>700</v>
      </c>
      <c r="G255" s="204"/>
      <c r="H255" s="204"/>
      <c r="I255" s="204"/>
      <c r="J255" s="204"/>
      <c r="K255" s="204"/>
      <c r="L255" s="204"/>
    </row>
    <row r="256" spans="1:12" s="62" customFormat="1" ht="12.75">
      <c r="A256" s="104"/>
      <c r="B256" s="104"/>
      <c r="C256" s="104" t="s">
        <v>253</v>
      </c>
      <c r="D256" s="63" t="s">
        <v>254</v>
      </c>
      <c r="E256" s="204">
        <v>3092</v>
      </c>
      <c r="F256" s="204">
        <v>3092</v>
      </c>
      <c r="G256" s="204"/>
      <c r="H256" s="204"/>
      <c r="I256" s="204"/>
      <c r="J256" s="204"/>
      <c r="K256" s="204"/>
      <c r="L256" s="204"/>
    </row>
    <row r="257" spans="1:12" s="62" customFormat="1" ht="12.75">
      <c r="A257" s="104"/>
      <c r="B257" s="104"/>
      <c r="C257" s="104" t="s">
        <v>394</v>
      </c>
      <c r="D257" s="63" t="s">
        <v>524</v>
      </c>
      <c r="E257" s="204">
        <v>600</v>
      </c>
      <c r="F257" s="204">
        <v>600</v>
      </c>
      <c r="G257" s="204"/>
      <c r="H257" s="204"/>
      <c r="I257" s="204"/>
      <c r="J257" s="204"/>
      <c r="K257" s="204"/>
      <c r="L257" s="204"/>
    </row>
    <row r="258" spans="1:12" s="62" customFormat="1" ht="41.25" customHeight="1">
      <c r="A258" s="104"/>
      <c r="B258" s="104"/>
      <c r="C258" s="104" t="s">
        <v>488</v>
      </c>
      <c r="D258" s="63" t="s">
        <v>489</v>
      </c>
      <c r="E258" s="204">
        <v>1500</v>
      </c>
      <c r="F258" s="204">
        <v>1500</v>
      </c>
      <c r="G258" s="204"/>
      <c r="H258" s="204"/>
      <c r="I258" s="204"/>
      <c r="J258" s="204"/>
      <c r="K258" s="204"/>
      <c r="L258" s="204"/>
    </row>
    <row r="259" spans="1:12" s="62" customFormat="1" ht="12.75">
      <c r="A259" s="104"/>
      <c r="B259" s="104"/>
      <c r="C259" s="104" t="s">
        <v>286</v>
      </c>
      <c r="D259" s="63" t="s">
        <v>371</v>
      </c>
      <c r="E259" s="204">
        <v>1407</v>
      </c>
      <c r="F259" s="204">
        <v>1407</v>
      </c>
      <c r="G259" s="204"/>
      <c r="H259" s="204"/>
      <c r="I259" s="204"/>
      <c r="J259" s="204"/>
      <c r="K259" s="204"/>
      <c r="L259" s="204"/>
    </row>
    <row r="260" spans="1:12" s="62" customFormat="1" ht="25.5">
      <c r="A260" s="104"/>
      <c r="B260" s="112"/>
      <c r="C260" s="104" t="s">
        <v>490</v>
      </c>
      <c r="D260" s="63" t="s">
        <v>491</v>
      </c>
      <c r="E260" s="207">
        <v>800</v>
      </c>
      <c r="F260" s="207">
        <v>800</v>
      </c>
      <c r="G260" s="207"/>
      <c r="H260" s="207"/>
      <c r="I260" s="207"/>
      <c r="J260" s="207"/>
      <c r="K260" s="207"/>
      <c r="L260" s="207"/>
    </row>
    <row r="261" spans="1:12" s="62" customFormat="1" ht="25.5">
      <c r="A261" s="104"/>
      <c r="B261" s="105"/>
      <c r="C261" s="105" t="s">
        <v>492</v>
      </c>
      <c r="D261" s="64" t="s">
        <v>494</v>
      </c>
      <c r="E261" s="209">
        <v>1000</v>
      </c>
      <c r="F261" s="209">
        <v>1000</v>
      </c>
      <c r="G261" s="209"/>
      <c r="H261" s="209"/>
      <c r="I261" s="209"/>
      <c r="J261" s="209"/>
      <c r="K261" s="209"/>
      <c r="L261" s="209"/>
    </row>
    <row r="262" spans="1:12" s="62" customFormat="1" ht="25.5">
      <c r="A262" s="104"/>
      <c r="B262" s="181"/>
      <c r="C262" s="181" t="s">
        <v>493</v>
      </c>
      <c r="D262" s="182" t="s">
        <v>495</v>
      </c>
      <c r="E262" s="210">
        <v>2000</v>
      </c>
      <c r="F262" s="210">
        <v>2000</v>
      </c>
      <c r="G262" s="210"/>
      <c r="H262" s="210"/>
      <c r="I262" s="210"/>
      <c r="J262" s="210"/>
      <c r="K262" s="210"/>
      <c r="L262" s="210"/>
    </row>
    <row r="263" spans="1:12" s="62" customFormat="1" ht="13.5" thickBot="1">
      <c r="A263" s="104"/>
      <c r="B263" s="179"/>
      <c r="C263" s="179"/>
      <c r="D263" s="180"/>
      <c r="E263" s="211"/>
      <c r="F263" s="211"/>
      <c r="G263" s="211"/>
      <c r="H263" s="211"/>
      <c r="I263" s="211"/>
      <c r="J263" s="211"/>
      <c r="K263" s="211"/>
      <c r="L263" s="211"/>
    </row>
    <row r="264" spans="1:12" s="196" customFormat="1" ht="38.25">
      <c r="A264" s="165"/>
      <c r="B264" s="130" t="s">
        <v>358</v>
      </c>
      <c r="C264" s="130"/>
      <c r="D264" s="141" t="s">
        <v>433</v>
      </c>
      <c r="E264" s="200">
        <f aca="true" t="shared" si="36" ref="E264:L264">SUM(E265)</f>
        <v>9471</v>
      </c>
      <c r="F264" s="200">
        <f t="shared" si="36"/>
        <v>9471</v>
      </c>
      <c r="G264" s="200">
        <f t="shared" si="36"/>
        <v>0</v>
      </c>
      <c r="H264" s="200">
        <f t="shared" si="36"/>
        <v>0</v>
      </c>
      <c r="I264" s="200">
        <f t="shared" si="36"/>
        <v>0</v>
      </c>
      <c r="J264" s="200">
        <f t="shared" si="36"/>
        <v>0</v>
      </c>
      <c r="K264" s="200">
        <f t="shared" si="36"/>
        <v>0</v>
      </c>
      <c r="L264" s="200">
        <f t="shared" si="36"/>
        <v>0</v>
      </c>
    </row>
    <row r="265" spans="1:12" s="62" customFormat="1" ht="12.75">
      <c r="A265" s="104"/>
      <c r="B265" s="104"/>
      <c r="C265" s="104" t="s">
        <v>425</v>
      </c>
      <c r="D265" s="63" t="s">
        <v>322</v>
      </c>
      <c r="E265" s="204">
        <v>9471</v>
      </c>
      <c r="F265" s="204">
        <v>9471</v>
      </c>
      <c r="G265" s="204"/>
      <c r="H265" s="204"/>
      <c r="I265" s="204"/>
      <c r="J265" s="204"/>
      <c r="K265" s="204"/>
      <c r="L265" s="204"/>
    </row>
    <row r="266" spans="1:12" s="62" customFormat="1" ht="13.5" thickBot="1">
      <c r="A266" s="104"/>
      <c r="B266" s="109"/>
      <c r="C266" s="109"/>
      <c r="D266" s="110"/>
      <c r="E266" s="206"/>
      <c r="F266" s="206"/>
      <c r="G266" s="206"/>
      <c r="H266" s="206"/>
      <c r="I266" s="206"/>
      <c r="J266" s="206"/>
      <c r="K266" s="206"/>
      <c r="L266" s="206"/>
    </row>
    <row r="267" spans="1:12" s="196" customFormat="1" ht="25.5">
      <c r="A267" s="165"/>
      <c r="B267" s="130" t="s">
        <v>357</v>
      </c>
      <c r="C267" s="130"/>
      <c r="D267" s="141" t="s">
        <v>432</v>
      </c>
      <c r="E267" s="200">
        <f>SUM(E268)</f>
        <v>365266</v>
      </c>
      <c r="F267" s="200">
        <f>SUM(F268)</f>
        <v>365266</v>
      </c>
      <c r="G267" s="200">
        <f aca="true" t="shared" si="37" ref="G267:L267">SUM(G268)</f>
        <v>0</v>
      </c>
      <c r="H267" s="200">
        <f t="shared" si="37"/>
        <v>0</v>
      </c>
      <c r="I267" s="200">
        <f t="shared" si="37"/>
        <v>0</v>
      </c>
      <c r="J267" s="200">
        <f t="shared" si="37"/>
        <v>0</v>
      </c>
      <c r="K267" s="200">
        <f t="shared" si="37"/>
        <v>0</v>
      </c>
      <c r="L267" s="200">
        <f t="shared" si="37"/>
        <v>0</v>
      </c>
    </row>
    <row r="268" spans="1:12" s="62" customFormat="1" ht="12.75">
      <c r="A268" s="104"/>
      <c r="B268" s="104"/>
      <c r="C268" s="104" t="s">
        <v>424</v>
      </c>
      <c r="D268" s="63" t="s">
        <v>321</v>
      </c>
      <c r="E268" s="204">
        <v>365266</v>
      </c>
      <c r="F268" s="204">
        <v>365266</v>
      </c>
      <c r="G268" s="204"/>
      <c r="H268" s="204"/>
      <c r="I268" s="204"/>
      <c r="J268" s="204"/>
      <c r="K268" s="204"/>
      <c r="L268" s="204"/>
    </row>
    <row r="269" spans="1:12" s="62" customFormat="1" ht="13.5" thickBot="1">
      <c r="A269" s="104"/>
      <c r="B269" s="109"/>
      <c r="C269" s="109"/>
      <c r="D269" s="110"/>
      <c r="E269" s="206"/>
      <c r="F269" s="206"/>
      <c r="G269" s="206"/>
      <c r="H269" s="206"/>
      <c r="I269" s="206"/>
      <c r="J269" s="206"/>
      <c r="K269" s="206"/>
      <c r="L269" s="206"/>
    </row>
    <row r="270" spans="1:12" s="196" customFormat="1" ht="12.75">
      <c r="A270" s="165"/>
      <c r="B270" s="130" t="s">
        <v>426</v>
      </c>
      <c r="C270" s="130"/>
      <c r="D270" s="141" t="s">
        <v>324</v>
      </c>
      <c r="E270" s="200">
        <f>SUM(E271)</f>
        <v>105000</v>
      </c>
      <c r="F270" s="200">
        <f aca="true" t="shared" si="38" ref="F270:L270">SUM(F271)</f>
        <v>105000</v>
      </c>
      <c r="G270" s="200">
        <f t="shared" si="38"/>
        <v>0</v>
      </c>
      <c r="H270" s="200">
        <f t="shared" si="38"/>
        <v>0</v>
      </c>
      <c r="I270" s="200">
        <f t="shared" si="38"/>
        <v>0</v>
      </c>
      <c r="J270" s="200">
        <f t="shared" si="38"/>
        <v>0</v>
      </c>
      <c r="K270" s="200">
        <f t="shared" si="38"/>
        <v>0</v>
      </c>
      <c r="L270" s="200">
        <f t="shared" si="38"/>
        <v>0</v>
      </c>
    </row>
    <row r="271" spans="1:12" s="62" customFormat="1" ht="12.75">
      <c r="A271" s="104"/>
      <c r="B271" s="104"/>
      <c r="C271" s="104" t="s">
        <v>424</v>
      </c>
      <c r="D271" s="63" t="s">
        <v>384</v>
      </c>
      <c r="E271" s="204">
        <v>105000</v>
      </c>
      <c r="F271" s="204">
        <v>105000</v>
      </c>
      <c r="G271" s="204"/>
      <c r="H271" s="204"/>
      <c r="I271" s="204"/>
      <c r="J271" s="204"/>
      <c r="K271" s="204"/>
      <c r="L271" s="204"/>
    </row>
    <row r="272" spans="1:12" s="62" customFormat="1" ht="13.5" thickBot="1">
      <c r="A272" s="104"/>
      <c r="B272" s="109"/>
      <c r="C272" s="109"/>
      <c r="D272" s="110"/>
      <c r="E272" s="206"/>
      <c r="F272" s="206"/>
      <c r="G272" s="206"/>
      <c r="H272" s="206"/>
      <c r="I272" s="206"/>
      <c r="J272" s="206"/>
      <c r="K272" s="206"/>
      <c r="L272" s="206"/>
    </row>
    <row r="273" spans="1:12" s="196" customFormat="1" ht="12.75">
      <c r="A273" s="165"/>
      <c r="B273" s="130" t="s">
        <v>354</v>
      </c>
      <c r="C273" s="130"/>
      <c r="D273" s="141" t="s">
        <v>323</v>
      </c>
      <c r="E273" s="200">
        <f aca="true" t="shared" si="39" ref="E273:L273">SUM(E274:E293)</f>
        <v>295000</v>
      </c>
      <c r="F273" s="200">
        <f t="shared" si="39"/>
        <v>291000</v>
      </c>
      <c r="G273" s="200">
        <f t="shared" si="39"/>
        <v>211215</v>
      </c>
      <c r="H273" s="200">
        <f t="shared" si="39"/>
        <v>42360</v>
      </c>
      <c r="I273" s="200">
        <f t="shared" si="39"/>
        <v>0</v>
      </c>
      <c r="J273" s="200">
        <f t="shared" si="39"/>
        <v>0</v>
      </c>
      <c r="K273" s="200">
        <f t="shared" si="39"/>
        <v>0</v>
      </c>
      <c r="L273" s="200">
        <f t="shared" si="39"/>
        <v>4000</v>
      </c>
    </row>
    <row r="274" spans="1:12" s="62" customFormat="1" ht="12.75">
      <c r="A274" s="104"/>
      <c r="B274" s="104"/>
      <c r="C274" s="104" t="s">
        <v>293</v>
      </c>
      <c r="D274" s="63" t="s">
        <v>372</v>
      </c>
      <c r="E274" s="204">
        <v>1520</v>
      </c>
      <c r="F274" s="204">
        <v>1520</v>
      </c>
      <c r="G274" s="204"/>
      <c r="H274" s="204"/>
      <c r="I274" s="204"/>
      <c r="J274" s="204"/>
      <c r="K274" s="204"/>
      <c r="L274" s="204"/>
    </row>
    <row r="275" spans="1:12" s="62" customFormat="1" ht="12.75">
      <c r="A275" s="104"/>
      <c r="B275" s="104"/>
      <c r="C275" s="104" t="s">
        <v>280</v>
      </c>
      <c r="D275" s="63" t="s">
        <v>281</v>
      </c>
      <c r="E275" s="204">
        <v>196770</v>
      </c>
      <c r="F275" s="204">
        <v>196770</v>
      </c>
      <c r="G275" s="204">
        <v>196770</v>
      </c>
      <c r="H275" s="204"/>
      <c r="I275" s="204"/>
      <c r="J275" s="204"/>
      <c r="K275" s="204"/>
      <c r="L275" s="204"/>
    </row>
    <row r="276" spans="1:12" s="62" customFormat="1" ht="12.75">
      <c r="A276" s="104"/>
      <c r="B276" s="104"/>
      <c r="C276" s="104" t="s">
        <v>282</v>
      </c>
      <c r="D276" s="63" t="s">
        <v>283</v>
      </c>
      <c r="E276" s="204">
        <v>13145</v>
      </c>
      <c r="F276" s="204">
        <v>13145</v>
      </c>
      <c r="G276" s="204">
        <v>13145</v>
      </c>
      <c r="H276" s="204"/>
      <c r="I276" s="204"/>
      <c r="J276" s="204"/>
      <c r="K276" s="204"/>
      <c r="L276" s="204"/>
    </row>
    <row r="277" spans="1:12" s="62" customFormat="1" ht="12.75">
      <c r="A277" s="104"/>
      <c r="B277" s="104"/>
      <c r="C277" s="104" t="s">
        <v>273</v>
      </c>
      <c r="D277" s="63" t="s">
        <v>274</v>
      </c>
      <c r="E277" s="204">
        <v>37217</v>
      </c>
      <c r="F277" s="204">
        <v>37217</v>
      </c>
      <c r="G277" s="204">
        <v>0</v>
      </c>
      <c r="H277" s="204">
        <v>37217</v>
      </c>
      <c r="I277" s="204"/>
      <c r="J277" s="204"/>
      <c r="K277" s="204"/>
      <c r="L277" s="204"/>
    </row>
    <row r="278" spans="1:12" s="62" customFormat="1" ht="12.75">
      <c r="A278" s="104"/>
      <c r="B278" s="104"/>
      <c r="C278" s="104" t="s">
        <v>275</v>
      </c>
      <c r="D278" s="63" t="s">
        <v>276</v>
      </c>
      <c r="E278" s="204">
        <v>5143</v>
      </c>
      <c r="F278" s="204">
        <v>5143</v>
      </c>
      <c r="G278" s="204"/>
      <c r="H278" s="204">
        <v>5143</v>
      </c>
      <c r="I278" s="204"/>
      <c r="J278" s="204"/>
      <c r="K278" s="204"/>
      <c r="L278" s="204"/>
    </row>
    <row r="279" spans="1:12" s="62" customFormat="1" ht="12.75">
      <c r="A279" s="104"/>
      <c r="B279" s="104"/>
      <c r="C279" s="104" t="s">
        <v>393</v>
      </c>
      <c r="D279" s="63" t="s">
        <v>395</v>
      </c>
      <c r="E279" s="204">
        <v>1300</v>
      </c>
      <c r="F279" s="204">
        <v>1300</v>
      </c>
      <c r="G279" s="204">
        <v>1300</v>
      </c>
      <c r="H279" s="204"/>
      <c r="I279" s="204"/>
      <c r="J279" s="204"/>
      <c r="K279" s="204"/>
      <c r="L279" s="204"/>
    </row>
    <row r="280" spans="1:12" s="62" customFormat="1" ht="12.75">
      <c r="A280" s="104"/>
      <c r="B280" s="104"/>
      <c r="C280" s="104" t="s">
        <v>251</v>
      </c>
      <c r="D280" s="63" t="s">
        <v>252</v>
      </c>
      <c r="E280" s="204">
        <v>5000</v>
      </c>
      <c r="F280" s="204">
        <v>5000</v>
      </c>
      <c r="G280" s="204"/>
      <c r="H280" s="204"/>
      <c r="I280" s="204"/>
      <c r="J280" s="204"/>
      <c r="K280" s="204"/>
      <c r="L280" s="204"/>
    </row>
    <row r="281" spans="1:12" s="62" customFormat="1" ht="12.75">
      <c r="A281" s="104"/>
      <c r="B281" s="104"/>
      <c r="C281" s="104" t="s">
        <v>261</v>
      </c>
      <c r="D281" s="63" t="s">
        <v>264</v>
      </c>
      <c r="E281" s="204">
        <v>1300</v>
      </c>
      <c r="F281" s="204">
        <v>1300</v>
      </c>
      <c r="G281" s="204"/>
      <c r="H281" s="204"/>
      <c r="I281" s="204"/>
      <c r="J281" s="204"/>
      <c r="K281" s="204"/>
      <c r="L281" s="204"/>
    </row>
    <row r="282" spans="1:12" s="62" customFormat="1" ht="12.75">
      <c r="A282" s="104"/>
      <c r="B282" s="104"/>
      <c r="C282" s="104" t="s">
        <v>411</v>
      </c>
      <c r="D282" s="63" t="s">
        <v>412</v>
      </c>
      <c r="E282" s="204">
        <v>200</v>
      </c>
      <c r="F282" s="204">
        <v>200</v>
      </c>
      <c r="G282" s="204"/>
      <c r="H282" s="204"/>
      <c r="I282" s="204"/>
      <c r="J282" s="204"/>
      <c r="K282" s="204"/>
      <c r="L282" s="204"/>
    </row>
    <row r="283" spans="1:12" s="62" customFormat="1" ht="12.75">
      <c r="A283" s="104"/>
      <c r="B283" s="104"/>
      <c r="C283" s="104" t="s">
        <v>253</v>
      </c>
      <c r="D283" s="63" t="s">
        <v>254</v>
      </c>
      <c r="E283" s="204">
        <v>11330</v>
      </c>
      <c r="F283" s="204">
        <v>11330</v>
      </c>
      <c r="G283" s="204"/>
      <c r="H283" s="204"/>
      <c r="I283" s="204"/>
      <c r="J283" s="204"/>
      <c r="K283" s="204"/>
      <c r="L283" s="204"/>
    </row>
    <row r="284" spans="1:12" s="62" customFormat="1" ht="12.75">
      <c r="A284" s="104"/>
      <c r="B284" s="104"/>
      <c r="C284" s="104" t="s">
        <v>394</v>
      </c>
      <c r="D284" s="63" t="s">
        <v>524</v>
      </c>
      <c r="E284" s="204">
        <v>1400</v>
      </c>
      <c r="F284" s="204">
        <v>1400</v>
      </c>
      <c r="G284" s="204"/>
      <c r="H284" s="204"/>
      <c r="I284" s="204"/>
      <c r="J284" s="204"/>
      <c r="K284" s="204"/>
      <c r="L284" s="204"/>
    </row>
    <row r="285" spans="1:12" s="62" customFormat="1" ht="25.5">
      <c r="A285" s="104"/>
      <c r="B285" s="104"/>
      <c r="C285" s="104" t="s">
        <v>486</v>
      </c>
      <c r="D285" s="63" t="s">
        <v>487</v>
      </c>
      <c r="E285" s="204"/>
      <c r="F285" s="204"/>
      <c r="G285" s="204"/>
      <c r="H285" s="204"/>
      <c r="I285" s="204"/>
      <c r="J285" s="204"/>
      <c r="K285" s="204"/>
      <c r="L285" s="204"/>
    </row>
    <row r="286" spans="1:12" s="62" customFormat="1" ht="25.5">
      <c r="A286" s="104"/>
      <c r="B286" s="104"/>
      <c r="C286" s="104" t="s">
        <v>488</v>
      </c>
      <c r="D286" s="63" t="s">
        <v>489</v>
      </c>
      <c r="E286" s="204">
        <v>2800</v>
      </c>
      <c r="F286" s="204">
        <v>2800</v>
      </c>
      <c r="G286" s="204"/>
      <c r="H286" s="204"/>
      <c r="I286" s="204"/>
      <c r="J286" s="204"/>
      <c r="K286" s="204"/>
      <c r="L286" s="204"/>
    </row>
    <row r="287" spans="1:12" s="62" customFormat="1" ht="12.75">
      <c r="A287" s="104"/>
      <c r="B287" s="104"/>
      <c r="C287" s="104" t="s">
        <v>284</v>
      </c>
      <c r="D287" s="63" t="s">
        <v>285</v>
      </c>
      <c r="E287" s="204">
        <v>1500</v>
      </c>
      <c r="F287" s="204">
        <v>1500</v>
      </c>
      <c r="G287" s="204"/>
      <c r="H287" s="204"/>
      <c r="I287" s="204"/>
      <c r="J287" s="204"/>
      <c r="K287" s="204"/>
      <c r="L287" s="204"/>
    </row>
    <row r="288" spans="1:12" s="62" customFormat="1" ht="12.75">
      <c r="A288" s="104"/>
      <c r="B288" s="104"/>
      <c r="C288" s="104" t="s">
        <v>267</v>
      </c>
      <c r="D288" s="63" t="s">
        <v>373</v>
      </c>
      <c r="E288" s="204">
        <v>500</v>
      </c>
      <c r="F288" s="204">
        <v>500</v>
      </c>
      <c r="G288" s="204"/>
      <c r="H288" s="204"/>
      <c r="I288" s="204"/>
      <c r="J288" s="204"/>
      <c r="K288" s="204"/>
      <c r="L288" s="204"/>
    </row>
    <row r="289" spans="1:12" s="62" customFormat="1" ht="12.75">
      <c r="A289" s="104"/>
      <c r="B289" s="104"/>
      <c r="C289" s="104" t="s">
        <v>286</v>
      </c>
      <c r="D289" s="63" t="s">
        <v>287</v>
      </c>
      <c r="E289" s="204">
        <v>4875</v>
      </c>
      <c r="F289" s="204">
        <v>4875</v>
      </c>
      <c r="G289" s="204"/>
      <c r="H289" s="204"/>
      <c r="I289" s="204"/>
      <c r="J289" s="204"/>
      <c r="K289" s="204"/>
      <c r="L289" s="204"/>
    </row>
    <row r="290" spans="1:12" s="62" customFormat="1" ht="25.5">
      <c r="A290" s="104"/>
      <c r="B290" s="112"/>
      <c r="C290" s="104" t="s">
        <v>490</v>
      </c>
      <c r="D290" s="63" t="s">
        <v>491</v>
      </c>
      <c r="E290" s="207">
        <v>4000</v>
      </c>
      <c r="F290" s="207">
        <v>4000</v>
      </c>
      <c r="G290" s="207"/>
      <c r="H290" s="207"/>
      <c r="I290" s="207"/>
      <c r="J290" s="207"/>
      <c r="K290" s="207"/>
      <c r="L290" s="207"/>
    </row>
    <row r="291" spans="1:12" s="62" customFormat="1" ht="25.5">
      <c r="A291" s="104"/>
      <c r="B291" s="112"/>
      <c r="C291" s="104" t="s">
        <v>492</v>
      </c>
      <c r="D291" s="63" t="s">
        <v>494</v>
      </c>
      <c r="E291" s="207">
        <v>1000</v>
      </c>
      <c r="F291" s="207">
        <v>1000</v>
      </c>
      <c r="G291" s="207"/>
      <c r="H291" s="207"/>
      <c r="I291" s="207"/>
      <c r="J291" s="207"/>
      <c r="K291" s="207"/>
      <c r="L291" s="207"/>
    </row>
    <row r="292" spans="1:12" s="62" customFormat="1" ht="25.5">
      <c r="A292" s="104"/>
      <c r="B292" s="112"/>
      <c r="C292" s="104" t="s">
        <v>493</v>
      </c>
      <c r="D292" s="63" t="s">
        <v>495</v>
      </c>
      <c r="E292" s="207">
        <v>2000</v>
      </c>
      <c r="F292" s="207">
        <v>2000</v>
      </c>
      <c r="G292" s="207"/>
      <c r="H292" s="207"/>
      <c r="I292" s="207"/>
      <c r="J292" s="207"/>
      <c r="K292" s="207"/>
      <c r="L292" s="207"/>
    </row>
    <row r="293" spans="1:12" s="62" customFormat="1" ht="12.75">
      <c r="A293" s="104"/>
      <c r="B293" s="112"/>
      <c r="C293" s="112" t="s">
        <v>418</v>
      </c>
      <c r="D293" s="113" t="s">
        <v>521</v>
      </c>
      <c r="E293" s="207">
        <v>4000</v>
      </c>
      <c r="F293" s="207">
        <v>0</v>
      </c>
      <c r="G293" s="207"/>
      <c r="H293" s="207"/>
      <c r="I293" s="207"/>
      <c r="J293" s="207"/>
      <c r="K293" s="207"/>
      <c r="L293" s="207">
        <v>4000</v>
      </c>
    </row>
    <row r="294" spans="1:12" s="62" customFormat="1" ht="13.5" thickBot="1">
      <c r="A294" s="104"/>
      <c r="B294" s="109"/>
      <c r="C294" s="109"/>
      <c r="D294" s="110"/>
      <c r="E294" s="206"/>
      <c r="F294" s="206"/>
      <c r="G294" s="206"/>
      <c r="H294" s="206"/>
      <c r="I294" s="206"/>
      <c r="J294" s="206"/>
      <c r="K294" s="206"/>
      <c r="L294" s="206"/>
    </row>
    <row r="295" spans="1:12" s="196" customFormat="1" ht="25.5">
      <c r="A295" s="165"/>
      <c r="B295" s="130" t="s">
        <v>356</v>
      </c>
      <c r="C295" s="130"/>
      <c r="D295" s="141" t="s">
        <v>325</v>
      </c>
      <c r="E295" s="200">
        <f aca="true" t="shared" si="40" ref="E295:L295">SUM(E296:E302)</f>
        <v>54000</v>
      </c>
      <c r="F295" s="200">
        <f t="shared" si="40"/>
        <v>54000</v>
      </c>
      <c r="G295" s="200">
        <f t="shared" si="40"/>
        <v>44080</v>
      </c>
      <c r="H295" s="200">
        <f t="shared" si="40"/>
        <v>8895</v>
      </c>
      <c r="I295" s="200">
        <f t="shared" si="40"/>
        <v>0</v>
      </c>
      <c r="J295" s="200">
        <f t="shared" si="40"/>
        <v>0</v>
      </c>
      <c r="K295" s="200">
        <f t="shared" si="40"/>
        <v>0</v>
      </c>
      <c r="L295" s="200">
        <f t="shared" si="40"/>
        <v>0</v>
      </c>
    </row>
    <row r="296" spans="1:12" s="62" customFormat="1" ht="12.75">
      <c r="A296" s="104"/>
      <c r="B296" s="104"/>
      <c r="C296" s="104" t="s">
        <v>293</v>
      </c>
      <c r="D296" s="63" t="s">
        <v>372</v>
      </c>
      <c r="E296" s="204">
        <v>220</v>
      </c>
      <c r="F296" s="204">
        <v>220</v>
      </c>
      <c r="G296" s="204"/>
      <c r="H296" s="204"/>
      <c r="I296" s="204"/>
      <c r="J296" s="204"/>
      <c r="K296" s="204"/>
      <c r="L296" s="204"/>
    </row>
    <row r="297" spans="1:12" s="62" customFormat="1" ht="12.75">
      <c r="A297" s="104"/>
      <c r="B297" s="104"/>
      <c r="C297" s="104" t="s">
        <v>280</v>
      </c>
      <c r="D297" s="63" t="s">
        <v>281</v>
      </c>
      <c r="E297" s="204">
        <v>16000</v>
      </c>
      <c r="F297" s="204">
        <v>16000</v>
      </c>
      <c r="G297" s="204">
        <v>16000</v>
      </c>
      <c r="H297" s="204"/>
      <c r="I297" s="204"/>
      <c r="J297" s="204"/>
      <c r="K297" s="204"/>
      <c r="L297" s="204"/>
    </row>
    <row r="298" spans="1:12" s="62" customFormat="1" ht="12.75">
      <c r="A298" s="104"/>
      <c r="B298" s="104"/>
      <c r="C298" s="104" t="s">
        <v>282</v>
      </c>
      <c r="D298" s="63" t="s">
        <v>283</v>
      </c>
      <c r="E298" s="204">
        <v>1080</v>
      </c>
      <c r="F298" s="204">
        <v>1080</v>
      </c>
      <c r="G298" s="204">
        <v>1080</v>
      </c>
      <c r="H298" s="204"/>
      <c r="I298" s="204"/>
      <c r="J298" s="204"/>
      <c r="K298" s="204"/>
      <c r="L298" s="204"/>
    </row>
    <row r="299" spans="1:12" s="62" customFormat="1" ht="12.75">
      <c r="A299" s="104"/>
      <c r="B299" s="104"/>
      <c r="C299" s="104" t="s">
        <v>273</v>
      </c>
      <c r="D299" s="63" t="s">
        <v>274</v>
      </c>
      <c r="E299" s="204">
        <v>7815</v>
      </c>
      <c r="F299" s="204">
        <v>7815</v>
      </c>
      <c r="G299" s="204">
        <v>0</v>
      </c>
      <c r="H299" s="204">
        <v>7815</v>
      </c>
      <c r="I299" s="204"/>
      <c r="J299" s="204"/>
      <c r="K299" s="204"/>
      <c r="L299" s="204"/>
    </row>
    <row r="300" spans="1:12" s="62" customFormat="1" ht="12.75">
      <c r="A300" s="104"/>
      <c r="B300" s="104"/>
      <c r="C300" s="104" t="s">
        <v>275</v>
      </c>
      <c r="D300" s="63" t="s">
        <v>276</v>
      </c>
      <c r="E300" s="204">
        <v>1080</v>
      </c>
      <c r="F300" s="204">
        <v>1080</v>
      </c>
      <c r="G300" s="204">
        <v>0</v>
      </c>
      <c r="H300" s="204">
        <v>1080</v>
      </c>
      <c r="I300" s="204"/>
      <c r="J300" s="204"/>
      <c r="K300" s="204"/>
      <c r="L300" s="204"/>
    </row>
    <row r="301" spans="1:12" s="62" customFormat="1" ht="12.75">
      <c r="A301" s="104"/>
      <c r="B301" s="104"/>
      <c r="C301" s="104" t="s">
        <v>393</v>
      </c>
      <c r="D301" s="63" t="s">
        <v>395</v>
      </c>
      <c r="E301" s="204">
        <v>27000</v>
      </c>
      <c r="F301" s="204">
        <v>27000</v>
      </c>
      <c r="G301" s="204">
        <v>27000</v>
      </c>
      <c r="H301" s="204">
        <v>0</v>
      </c>
      <c r="I301" s="204"/>
      <c r="J301" s="204"/>
      <c r="K301" s="204"/>
      <c r="L301" s="204"/>
    </row>
    <row r="302" spans="1:12" s="62" customFormat="1" ht="12.75">
      <c r="A302" s="104"/>
      <c r="B302" s="112"/>
      <c r="C302" s="112" t="s">
        <v>286</v>
      </c>
      <c r="D302" s="113" t="s">
        <v>371</v>
      </c>
      <c r="E302" s="207">
        <v>805</v>
      </c>
      <c r="F302" s="207">
        <v>805</v>
      </c>
      <c r="G302" s="207"/>
      <c r="H302" s="207"/>
      <c r="I302" s="207"/>
      <c r="J302" s="207"/>
      <c r="K302" s="207"/>
      <c r="L302" s="207"/>
    </row>
    <row r="303" spans="1:12" s="62" customFormat="1" ht="12.75">
      <c r="A303" s="104"/>
      <c r="B303" s="344" t="s">
        <v>647</v>
      </c>
      <c r="C303" s="344"/>
      <c r="D303" s="345" t="s">
        <v>648</v>
      </c>
      <c r="E303" s="346"/>
      <c r="F303" s="346"/>
      <c r="G303" s="346"/>
      <c r="H303" s="346"/>
      <c r="I303" s="207"/>
      <c r="J303" s="207"/>
      <c r="K303" s="207"/>
      <c r="L303" s="207"/>
    </row>
    <row r="304" spans="1:12" s="62" customFormat="1" ht="12.75">
      <c r="A304" s="104"/>
      <c r="B304" s="112"/>
      <c r="C304" s="112" t="s">
        <v>424</v>
      </c>
      <c r="D304" s="113" t="s">
        <v>321</v>
      </c>
      <c r="E304" s="207"/>
      <c r="F304" s="207"/>
      <c r="G304" s="207"/>
      <c r="H304" s="207"/>
      <c r="I304" s="207"/>
      <c r="J304" s="207"/>
      <c r="K304" s="207"/>
      <c r="L304" s="207"/>
    </row>
    <row r="305" spans="1:12" s="62" customFormat="1" ht="13.5" thickBot="1">
      <c r="A305" s="104"/>
      <c r="B305" s="109"/>
      <c r="C305" s="109"/>
      <c r="D305" s="110"/>
      <c r="E305" s="206"/>
      <c r="F305" s="206"/>
      <c r="G305" s="206"/>
      <c r="H305" s="206"/>
      <c r="I305" s="206"/>
      <c r="J305" s="206"/>
      <c r="K305" s="206"/>
      <c r="L305" s="206"/>
    </row>
    <row r="306" spans="1:12" s="196" customFormat="1" ht="12.75">
      <c r="A306" s="165"/>
      <c r="B306" s="130" t="s">
        <v>355</v>
      </c>
      <c r="C306" s="130"/>
      <c r="D306" s="141" t="s">
        <v>250</v>
      </c>
      <c r="E306" s="200">
        <f>SUM(E307:E310)</f>
        <v>168800</v>
      </c>
      <c r="F306" s="200">
        <f>SUM(F307:F310)</f>
        <v>168800</v>
      </c>
      <c r="G306" s="200">
        <f aca="true" t="shared" si="41" ref="G306:L306">SUM(G307:G310)</f>
        <v>0</v>
      </c>
      <c r="H306" s="200">
        <f t="shared" si="41"/>
        <v>0</v>
      </c>
      <c r="I306" s="200">
        <f t="shared" si="41"/>
        <v>0</v>
      </c>
      <c r="J306" s="200">
        <f t="shared" si="41"/>
        <v>0</v>
      </c>
      <c r="K306" s="200">
        <f t="shared" si="41"/>
        <v>0</v>
      </c>
      <c r="L306" s="200">
        <f t="shared" si="41"/>
        <v>0</v>
      </c>
    </row>
    <row r="307" spans="1:12" s="62" customFormat="1" ht="12.75">
      <c r="A307" s="104"/>
      <c r="B307" s="104"/>
      <c r="C307" s="104" t="s">
        <v>424</v>
      </c>
      <c r="D307" s="63" t="s">
        <v>321</v>
      </c>
      <c r="E307" s="204">
        <v>158800</v>
      </c>
      <c r="F307" s="204">
        <v>158800</v>
      </c>
      <c r="G307" s="204"/>
      <c r="H307" s="204"/>
      <c r="I307" s="204"/>
      <c r="J307" s="204"/>
      <c r="K307" s="204"/>
      <c r="L307" s="204"/>
    </row>
    <row r="308" spans="1:12" s="62" customFormat="1" ht="12.75">
      <c r="A308" s="112"/>
      <c r="B308" s="112"/>
      <c r="C308" s="112" t="s">
        <v>251</v>
      </c>
      <c r="D308" s="113" t="s">
        <v>252</v>
      </c>
      <c r="E308" s="207">
        <v>5000</v>
      </c>
      <c r="F308" s="207">
        <v>5000</v>
      </c>
      <c r="G308" s="207"/>
      <c r="H308" s="207"/>
      <c r="I308" s="207"/>
      <c r="J308" s="207"/>
      <c r="K308" s="207"/>
      <c r="L308" s="207"/>
    </row>
    <row r="309" spans="1:12" s="62" customFormat="1" ht="12.75">
      <c r="A309" s="112"/>
      <c r="B309" s="112"/>
      <c r="C309" s="112" t="s">
        <v>253</v>
      </c>
      <c r="D309" s="113" t="s">
        <v>522</v>
      </c>
      <c r="E309" s="207">
        <v>5000</v>
      </c>
      <c r="F309" s="207">
        <v>5000</v>
      </c>
      <c r="G309" s="207"/>
      <c r="H309" s="207"/>
      <c r="I309" s="207"/>
      <c r="J309" s="207"/>
      <c r="K309" s="207"/>
      <c r="L309" s="207"/>
    </row>
    <row r="310" spans="1:12" s="62" customFormat="1" ht="12.75">
      <c r="A310" s="112"/>
      <c r="B310" s="112"/>
      <c r="C310" s="112" t="s">
        <v>418</v>
      </c>
      <c r="D310" s="113" t="s">
        <v>523</v>
      </c>
      <c r="E310" s="207">
        <v>0</v>
      </c>
      <c r="F310" s="207">
        <v>0</v>
      </c>
      <c r="G310" s="207"/>
      <c r="H310" s="207"/>
      <c r="I310" s="207"/>
      <c r="J310" s="207"/>
      <c r="K310" s="207"/>
      <c r="L310" s="207"/>
    </row>
    <row r="311" spans="1:12" s="62" customFormat="1" ht="13.5" thickBot="1">
      <c r="A311" s="112"/>
      <c r="B311" s="112"/>
      <c r="C311" s="112"/>
      <c r="D311" s="113"/>
      <c r="E311" s="207"/>
      <c r="F311" s="207"/>
      <c r="G311" s="207"/>
      <c r="H311" s="207"/>
      <c r="I311" s="207"/>
      <c r="J311" s="207"/>
      <c r="K311" s="207"/>
      <c r="L311" s="207"/>
    </row>
    <row r="312" spans="1:12" s="99" customFormat="1" ht="13.5" thickBot="1">
      <c r="A312" s="147" t="s">
        <v>326</v>
      </c>
      <c r="B312" s="147"/>
      <c r="C312" s="147"/>
      <c r="D312" s="152" t="s">
        <v>327</v>
      </c>
      <c r="E312" s="208">
        <f>SUM(E313+E321)</f>
        <v>40273</v>
      </c>
      <c r="F312" s="208">
        <f aca="true" t="shared" si="42" ref="F312:L312">SUM(F313+F321)</f>
        <v>40273</v>
      </c>
      <c r="G312" s="208">
        <f t="shared" si="42"/>
        <v>26610</v>
      </c>
      <c r="H312" s="208">
        <f t="shared" si="42"/>
        <v>6395</v>
      </c>
      <c r="I312" s="208">
        <f t="shared" si="42"/>
        <v>0</v>
      </c>
      <c r="J312" s="208">
        <f t="shared" si="42"/>
        <v>0</v>
      </c>
      <c r="K312" s="208">
        <f t="shared" si="42"/>
        <v>0</v>
      </c>
      <c r="L312" s="208">
        <f t="shared" si="42"/>
        <v>0</v>
      </c>
    </row>
    <row r="313" spans="1:12" s="196" customFormat="1" ht="12.75">
      <c r="A313" s="130"/>
      <c r="B313" s="130" t="s">
        <v>328</v>
      </c>
      <c r="C313" s="130"/>
      <c r="D313" s="141" t="s">
        <v>329</v>
      </c>
      <c r="E313" s="200">
        <f>SUM(E314:E319)</f>
        <v>40273</v>
      </c>
      <c r="F313" s="200">
        <f>SUM(F314:F319)</f>
        <v>40273</v>
      </c>
      <c r="G313" s="200">
        <f aca="true" t="shared" si="43" ref="G313:L313">SUM(G314:G319)</f>
        <v>26610</v>
      </c>
      <c r="H313" s="200">
        <f t="shared" si="43"/>
        <v>6395</v>
      </c>
      <c r="I313" s="200">
        <f t="shared" si="43"/>
        <v>0</v>
      </c>
      <c r="J313" s="200">
        <f t="shared" si="43"/>
        <v>0</v>
      </c>
      <c r="K313" s="200">
        <f t="shared" si="43"/>
        <v>0</v>
      </c>
      <c r="L313" s="200">
        <f t="shared" si="43"/>
        <v>0</v>
      </c>
    </row>
    <row r="314" spans="1:12" s="62" customFormat="1" ht="25.5">
      <c r="A314" s="104"/>
      <c r="B314" s="104"/>
      <c r="C314" s="104" t="s">
        <v>293</v>
      </c>
      <c r="D314" s="63" t="s">
        <v>294</v>
      </c>
      <c r="E314" s="204">
        <v>3560</v>
      </c>
      <c r="F314" s="204">
        <v>3560</v>
      </c>
      <c r="G314" s="204"/>
      <c r="H314" s="204"/>
      <c r="I314" s="204"/>
      <c r="J314" s="204"/>
      <c r="K314" s="204"/>
      <c r="L314" s="204"/>
    </row>
    <row r="315" spans="1:12" s="62" customFormat="1" ht="12.75">
      <c r="A315" s="104"/>
      <c r="B315" s="104"/>
      <c r="C315" s="104" t="s">
        <v>280</v>
      </c>
      <c r="D315" s="63" t="s">
        <v>281</v>
      </c>
      <c r="E315" s="204">
        <v>25125</v>
      </c>
      <c r="F315" s="204">
        <v>25125</v>
      </c>
      <c r="G315" s="204">
        <v>25125</v>
      </c>
      <c r="H315" s="204"/>
      <c r="I315" s="204"/>
      <c r="J315" s="204"/>
      <c r="K315" s="204"/>
      <c r="L315" s="204"/>
    </row>
    <row r="316" spans="1:12" s="62" customFormat="1" ht="12.75">
      <c r="A316" s="104"/>
      <c r="B316" s="104"/>
      <c r="C316" s="104" t="s">
        <v>282</v>
      </c>
      <c r="D316" s="63" t="s">
        <v>283</v>
      </c>
      <c r="E316" s="204">
        <v>1485</v>
      </c>
      <c r="F316" s="204">
        <v>1485</v>
      </c>
      <c r="G316" s="204">
        <v>1485</v>
      </c>
      <c r="H316" s="204"/>
      <c r="I316" s="204"/>
      <c r="J316" s="204"/>
      <c r="K316" s="204"/>
      <c r="L316" s="204"/>
    </row>
    <row r="317" spans="1:12" s="62" customFormat="1" ht="12.75">
      <c r="A317" s="104"/>
      <c r="B317" s="104"/>
      <c r="C317" s="104" t="s">
        <v>273</v>
      </c>
      <c r="D317" s="63" t="s">
        <v>274</v>
      </c>
      <c r="E317" s="204">
        <v>5605</v>
      </c>
      <c r="F317" s="204">
        <v>5605</v>
      </c>
      <c r="G317" s="204">
        <v>0</v>
      </c>
      <c r="H317" s="204">
        <v>5605</v>
      </c>
      <c r="I317" s="204"/>
      <c r="J317" s="204"/>
      <c r="K317" s="204"/>
      <c r="L317" s="204"/>
    </row>
    <row r="318" spans="1:12" s="62" customFormat="1" ht="12.75">
      <c r="A318" s="104"/>
      <c r="B318" s="104"/>
      <c r="C318" s="104" t="s">
        <v>275</v>
      </c>
      <c r="D318" s="63" t="s">
        <v>276</v>
      </c>
      <c r="E318" s="204">
        <v>790</v>
      </c>
      <c r="F318" s="204">
        <v>790</v>
      </c>
      <c r="G318" s="204">
        <v>0</v>
      </c>
      <c r="H318" s="204">
        <v>790</v>
      </c>
      <c r="I318" s="204"/>
      <c r="J318" s="204"/>
      <c r="K318" s="204"/>
      <c r="L318" s="204"/>
    </row>
    <row r="319" spans="1:12" s="62" customFormat="1" ht="12.75">
      <c r="A319" s="104"/>
      <c r="B319" s="104"/>
      <c r="C319" s="104" t="s">
        <v>286</v>
      </c>
      <c r="D319" s="63" t="s">
        <v>371</v>
      </c>
      <c r="E319" s="204">
        <v>3708</v>
      </c>
      <c r="F319" s="204">
        <v>3708</v>
      </c>
      <c r="G319" s="204"/>
      <c r="H319" s="204"/>
      <c r="I319" s="204"/>
      <c r="J319" s="204"/>
      <c r="K319" s="204"/>
      <c r="L319" s="204"/>
    </row>
    <row r="320" spans="1:12" s="62" customFormat="1" ht="13.5" thickBot="1">
      <c r="A320" s="104"/>
      <c r="B320" s="109"/>
      <c r="C320" s="109"/>
      <c r="D320" s="110"/>
      <c r="E320" s="206"/>
      <c r="F320" s="206"/>
      <c r="G320" s="206"/>
      <c r="H320" s="206"/>
      <c r="I320" s="206"/>
      <c r="J320" s="206"/>
      <c r="K320" s="206"/>
      <c r="L320" s="206"/>
    </row>
    <row r="321" spans="1:12" s="196" customFormat="1" ht="12.75">
      <c r="A321" s="165"/>
      <c r="B321" s="130" t="s">
        <v>402</v>
      </c>
      <c r="C321" s="130"/>
      <c r="D321" s="141" t="s">
        <v>403</v>
      </c>
      <c r="E321" s="200">
        <f>SUM(E322:E323)</f>
        <v>0</v>
      </c>
      <c r="F321" s="200">
        <f aca="true" t="shared" si="44" ref="F321:L321">SUM(F322:F323)</f>
        <v>0</v>
      </c>
      <c r="G321" s="200">
        <f t="shared" si="44"/>
        <v>0</v>
      </c>
      <c r="H321" s="200">
        <f t="shared" si="44"/>
        <v>0</v>
      </c>
      <c r="I321" s="200">
        <f t="shared" si="44"/>
        <v>0</v>
      </c>
      <c r="J321" s="200">
        <f t="shared" si="44"/>
        <v>0</v>
      </c>
      <c r="K321" s="200">
        <f t="shared" si="44"/>
        <v>0</v>
      </c>
      <c r="L321" s="200">
        <f t="shared" si="44"/>
        <v>0</v>
      </c>
    </row>
    <row r="322" spans="1:12" s="62" customFormat="1" ht="12.75">
      <c r="A322" s="104"/>
      <c r="B322" s="104"/>
      <c r="C322" s="104" t="s">
        <v>404</v>
      </c>
      <c r="D322" s="63" t="s">
        <v>405</v>
      </c>
      <c r="E322" s="204"/>
      <c r="F322" s="204"/>
      <c r="G322" s="204"/>
      <c r="H322" s="204"/>
      <c r="I322" s="204"/>
      <c r="J322" s="204"/>
      <c r="K322" s="204"/>
      <c r="L322" s="204"/>
    </row>
    <row r="323" spans="1:12" s="62" customFormat="1" ht="12.75">
      <c r="A323" s="104"/>
      <c r="B323" s="104"/>
      <c r="C323" s="104" t="s">
        <v>406</v>
      </c>
      <c r="D323" s="63" t="s">
        <v>413</v>
      </c>
      <c r="E323" s="204"/>
      <c r="F323" s="204"/>
      <c r="G323" s="204"/>
      <c r="H323" s="204"/>
      <c r="I323" s="204"/>
      <c r="J323" s="204"/>
      <c r="K323" s="204"/>
      <c r="L323" s="204"/>
    </row>
    <row r="324" spans="1:12" s="62" customFormat="1" ht="13.5" thickBot="1">
      <c r="A324" s="112"/>
      <c r="B324" s="112"/>
      <c r="C324" s="112"/>
      <c r="D324" s="113"/>
      <c r="E324" s="207"/>
      <c r="F324" s="207"/>
      <c r="G324" s="207"/>
      <c r="H324" s="207"/>
      <c r="I324" s="207"/>
      <c r="J324" s="207"/>
      <c r="K324" s="207"/>
      <c r="L324" s="207"/>
    </row>
    <row r="325" spans="1:12" s="99" customFormat="1" ht="13.5" thickBot="1">
      <c r="A325" s="147" t="s">
        <v>330</v>
      </c>
      <c r="B325" s="147"/>
      <c r="C325" s="147"/>
      <c r="D325" s="152" t="s">
        <v>331</v>
      </c>
      <c r="E325" s="208">
        <f aca="true" t="shared" si="45" ref="E325:L325">SUM(E326+E329+E335+E338+E342)</f>
        <v>278760</v>
      </c>
      <c r="F325" s="208">
        <f t="shared" si="45"/>
        <v>181260</v>
      </c>
      <c r="G325" s="208">
        <f t="shared" si="45"/>
        <v>0</v>
      </c>
      <c r="H325" s="208">
        <f t="shared" si="45"/>
        <v>0</v>
      </c>
      <c r="I325" s="208">
        <f t="shared" si="45"/>
        <v>0</v>
      </c>
      <c r="J325" s="208">
        <f t="shared" si="45"/>
        <v>0</v>
      </c>
      <c r="K325" s="208">
        <f t="shared" si="45"/>
        <v>0</v>
      </c>
      <c r="L325" s="208">
        <f t="shared" si="45"/>
        <v>97500</v>
      </c>
    </row>
    <row r="326" spans="1:12" s="196" customFormat="1" ht="12.75">
      <c r="A326" s="130"/>
      <c r="B326" s="130" t="s">
        <v>427</v>
      </c>
      <c r="C326" s="130"/>
      <c r="D326" s="141" t="s">
        <v>374</v>
      </c>
      <c r="E326" s="200">
        <f>SUM(E327)</f>
        <v>66500</v>
      </c>
      <c r="F326" s="200">
        <f aca="true" t="shared" si="46" ref="F326:L326">SUM(F327)</f>
        <v>0</v>
      </c>
      <c r="G326" s="200">
        <f t="shared" si="46"/>
        <v>0</v>
      </c>
      <c r="H326" s="200">
        <f t="shared" si="46"/>
        <v>0</v>
      </c>
      <c r="I326" s="200">
        <f t="shared" si="46"/>
        <v>0</v>
      </c>
      <c r="J326" s="200">
        <f t="shared" si="46"/>
        <v>0</v>
      </c>
      <c r="K326" s="200">
        <f t="shared" si="46"/>
        <v>0</v>
      </c>
      <c r="L326" s="200">
        <f t="shared" si="46"/>
        <v>66500</v>
      </c>
    </row>
    <row r="327" spans="1:12" s="62" customFormat="1" ht="12.75">
      <c r="A327" s="104"/>
      <c r="B327" s="104"/>
      <c r="C327" s="104" t="s">
        <v>243</v>
      </c>
      <c r="D327" s="63" t="s">
        <v>246</v>
      </c>
      <c r="E327" s="204">
        <v>66500</v>
      </c>
      <c r="F327" s="204"/>
      <c r="G327" s="204"/>
      <c r="H327" s="204"/>
      <c r="I327" s="204">
        <v>0</v>
      </c>
      <c r="J327" s="204"/>
      <c r="K327" s="204"/>
      <c r="L327" s="204">
        <v>66500</v>
      </c>
    </row>
    <row r="328" spans="1:12" s="62" customFormat="1" ht="13.5" thickBot="1">
      <c r="A328" s="104"/>
      <c r="B328" s="109"/>
      <c r="C328" s="109"/>
      <c r="D328" s="110"/>
      <c r="E328" s="206"/>
      <c r="F328" s="206"/>
      <c r="G328" s="206"/>
      <c r="H328" s="206"/>
      <c r="I328" s="206"/>
      <c r="J328" s="206"/>
      <c r="K328" s="206"/>
      <c r="L328" s="206"/>
    </row>
    <row r="329" spans="1:12" s="196" customFormat="1" ht="12.75">
      <c r="A329" s="165"/>
      <c r="B329" s="130" t="s">
        <v>332</v>
      </c>
      <c r="C329" s="130"/>
      <c r="D329" s="141" t="s">
        <v>333</v>
      </c>
      <c r="E329" s="200">
        <f aca="true" t="shared" si="47" ref="E329:L329">SUM(E330:E333)</f>
        <v>68300</v>
      </c>
      <c r="F329" s="200">
        <f t="shared" si="47"/>
        <v>47300</v>
      </c>
      <c r="G329" s="200">
        <f t="shared" si="47"/>
        <v>0</v>
      </c>
      <c r="H329" s="200">
        <f t="shared" si="47"/>
        <v>0</v>
      </c>
      <c r="I329" s="200">
        <f t="shared" si="47"/>
        <v>0</v>
      </c>
      <c r="J329" s="200">
        <f t="shared" si="47"/>
        <v>0</v>
      </c>
      <c r="K329" s="200">
        <f t="shared" si="47"/>
        <v>0</v>
      </c>
      <c r="L329" s="200">
        <f t="shared" si="47"/>
        <v>21000</v>
      </c>
    </row>
    <row r="330" spans="1:12" s="62" customFormat="1" ht="12.75">
      <c r="A330" s="104"/>
      <c r="B330" s="104"/>
      <c r="C330" s="104" t="s">
        <v>251</v>
      </c>
      <c r="D330" s="63" t="s">
        <v>252</v>
      </c>
      <c r="E330" s="204">
        <v>1000</v>
      </c>
      <c r="F330" s="204">
        <v>1000</v>
      </c>
      <c r="G330" s="204"/>
      <c r="H330" s="204"/>
      <c r="I330" s="204"/>
      <c r="J330" s="204"/>
      <c r="K330" s="204"/>
      <c r="L330" s="204"/>
    </row>
    <row r="331" spans="1:12" s="62" customFormat="1" ht="12.75">
      <c r="A331" s="104"/>
      <c r="B331" s="104"/>
      <c r="C331" s="104" t="s">
        <v>253</v>
      </c>
      <c r="D331" s="63" t="s">
        <v>254</v>
      </c>
      <c r="E331" s="204">
        <v>45300</v>
      </c>
      <c r="F331" s="204">
        <v>45300</v>
      </c>
      <c r="G331" s="204"/>
      <c r="H331" s="204"/>
      <c r="I331" s="204"/>
      <c r="J331" s="204"/>
      <c r="K331" s="204"/>
      <c r="L331" s="204"/>
    </row>
    <row r="332" spans="1:12" s="62" customFormat="1" ht="12.75">
      <c r="A332" s="104"/>
      <c r="B332" s="104"/>
      <c r="C332" s="104" t="s">
        <v>267</v>
      </c>
      <c r="D332" s="63" t="s">
        <v>268</v>
      </c>
      <c r="E332" s="204">
        <v>1000</v>
      </c>
      <c r="F332" s="204">
        <v>1000</v>
      </c>
      <c r="G332" s="204"/>
      <c r="H332" s="204"/>
      <c r="I332" s="204"/>
      <c r="J332" s="204"/>
      <c r="K332" s="204"/>
      <c r="L332" s="204"/>
    </row>
    <row r="333" spans="1:12" s="62" customFormat="1" ht="12.75">
      <c r="A333" s="104"/>
      <c r="B333" s="112"/>
      <c r="C333" s="112" t="s">
        <v>418</v>
      </c>
      <c r="D333" s="63" t="s">
        <v>548</v>
      </c>
      <c r="E333" s="207">
        <v>21000</v>
      </c>
      <c r="F333" s="207"/>
      <c r="G333" s="207"/>
      <c r="H333" s="207"/>
      <c r="I333" s="207"/>
      <c r="J333" s="207"/>
      <c r="K333" s="207"/>
      <c r="L333" s="207">
        <v>21000</v>
      </c>
    </row>
    <row r="334" spans="1:12" s="62" customFormat="1" ht="13.5" thickBot="1">
      <c r="A334" s="104"/>
      <c r="B334" s="109"/>
      <c r="C334" s="109"/>
      <c r="D334" s="110"/>
      <c r="E334" s="206"/>
      <c r="F334" s="206"/>
      <c r="G334" s="206"/>
      <c r="H334" s="206"/>
      <c r="I334" s="206"/>
      <c r="J334" s="206"/>
      <c r="K334" s="206"/>
      <c r="L334" s="206"/>
    </row>
    <row r="335" spans="1:12" s="196" customFormat="1" ht="12.75" customHeight="1">
      <c r="A335" s="165"/>
      <c r="B335" s="130" t="s">
        <v>408</v>
      </c>
      <c r="C335" s="130"/>
      <c r="D335" s="141" t="s">
        <v>409</v>
      </c>
      <c r="E335" s="200">
        <f>SUM(E336)</f>
        <v>10000</v>
      </c>
      <c r="F335" s="200">
        <f aca="true" t="shared" si="48" ref="F335:L335">SUM(F336)</f>
        <v>0</v>
      </c>
      <c r="G335" s="200">
        <f t="shared" si="48"/>
        <v>0</v>
      </c>
      <c r="H335" s="200">
        <f t="shared" si="48"/>
        <v>0</v>
      </c>
      <c r="I335" s="200">
        <f t="shared" si="48"/>
        <v>0</v>
      </c>
      <c r="J335" s="200">
        <f t="shared" si="48"/>
        <v>0</v>
      </c>
      <c r="K335" s="200">
        <f t="shared" si="48"/>
        <v>0</v>
      </c>
      <c r="L335" s="200">
        <f t="shared" si="48"/>
        <v>10000</v>
      </c>
    </row>
    <row r="336" spans="1:12" s="62" customFormat="1" ht="12.75">
      <c r="A336" s="104"/>
      <c r="B336" s="104"/>
      <c r="C336" s="104" t="s">
        <v>243</v>
      </c>
      <c r="D336" s="63" t="s">
        <v>246</v>
      </c>
      <c r="E336" s="204">
        <v>10000</v>
      </c>
      <c r="F336" s="204">
        <v>0</v>
      </c>
      <c r="G336" s="204"/>
      <c r="H336" s="204"/>
      <c r="I336" s="204"/>
      <c r="J336" s="204"/>
      <c r="K336" s="204"/>
      <c r="L336" s="204">
        <v>10000</v>
      </c>
    </row>
    <row r="337" spans="1:12" s="62" customFormat="1" ht="13.5" thickBot="1">
      <c r="A337" s="104"/>
      <c r="B337" s="109"/>
      <c r="C337" s="109"/>
      <c r="D337" s="110"/>
      <c r="E337" s="206"/>
      <c r="F337" s="206"/>
      <c r="G337" s="206"/>
      <c r="H337" s="206"/>
      <c r="I337" s="206"/>
      <c r="J337" s="206"/>
      <c r="K337" s="206"/>
      <c r="L337" s="206"/>
    </row>
    <row r="338" spans="1:12" s="196" customFormat="1" ht="12.75">
      <c r="A338" s="165"/>
      <c r="B338" s="130" t="s">
        <v>334</v>
      </c>
      <c r="C338" s="130"/>
      <c r="D338" s="141" t="s">
        <v>335</v>
      </c>
      <c r="E338" s="200">
        <f>SUM(E339:E340)</f>
        <v>117460</v>
      </c>
      <c r="F338" s="200">
        <f aca="true" t="shared" si="49" ref="F338:L338">SUM(F339:F340)</f>
        <v>117460</v>
      </c>
      <c r="G338" s="200">
        <f t="shared" si="49"/>
        <v>0</v>
      </c>
      <c r="H338" s="200">
        <f t="shared" si="49"/>
        <v>0</v>
      </c>
      <c r="I338" s="200">
        <f t="shared" si="49"/>
        <v>0</v>
      </c>
      <c r="J338" s="200">
        <f t="shared" si="49"/>
        <v>0</v>
      </c>
      <c r="K338" s="200">
        <f t="shared" si="49"/>
        <v>0</v>
      </c>
      <c r="L338" s="200">
        <f t="shared" si="49"/>
        <v>0</v>
      </c>
    </row>
    <row r="339" spans="1:12" s="62" customFormat="1" ht="12.75">
      <c r="A339" s="104"/>
      <c r="B339" s="104"/>
      <c r="C339" s="104" t="s">
        <v>262</v>
      </c>
      <c r="D339" s="63" t="s">
        <v>263</v>
      </c>
      <c r="E339" s="204">
        <v>97460</v>
      </c>
      <c r="F339" s="204">
        <v>97460</v>
      </c>
      <c r="G339" s="204"/>
      <c r="H339" s="204"/>
      <c r="I339" s="204"/>
      <c r="J339" s="204"/>
      <c r="K339" s="204"/>
      <c r="L339" s="204"/>
    </row>
    <row r="340" spans="1:12" s="62" customFormat="1" ht="12.75">
      <c r="A340" s="104"/>
      <c r="B340" s="104"/>
      <c r="C340" s="104" t="s">
        <v>261</v>
      </c>
      <c r="D340" s="63" t="s">
        <v>264</v>
      </c>
      <c r="E340" s="204">
        <v>20000</v>
      </c>
      <c r="F340" s="204">
        <v>20000</v>
      </c>
      <c r="G340" s="204"/>
      <c r="H340" s="204"/>
      <c r="I340" s="204"/>
      <c r="J340" s="204"/>
      <c r="K340" s="204"/>
      <c r="L340" s="204"/>
    </row>
    <row r="341" spans="1:12" s="62" customFormat="1" ht="13.5" thickBot="1">
      <c r="A341" s="104"/>
      <c r="B341" s="109"/>
      <c r="C341" s="109"/>
      <c r="D341" s="110"/>
      <c r="E341" s="206"/>
      <c r="F341" s="206"/>
      <c r="G341" s="206"/>
      <c r="H341" s="206"/>
      <c r="I341" s="206"/>
      <c r="J341" s="206"/>
      <c r="K341" s="206"/>
      <c r="L341" s="206"/>
    </row>
    <row r="342" spans="1:12" s="196" customFormat="1" ht="12.75">
      <c r="A342" s="165"/>
      <c r="B342" s="130" t="s">
        <v>348</v>
      </c>
      <c r="C342" s="130"/>
      <c r="D342" s="141" t="s">
        <v>250</v>
      </c>
      <c r="E342" s="200">
        <f>SUM(E343:E346)</f>
        <v>16500</v>
      </c>
      <c r="F342" s="200">
        <f aca="true" t="shared" si="50" ref="F342:L342">SUM(F343:F346)</f>
        <v>16500</v>
      </c>
      <c r="G342" s="200">
        <f t="shared" si="50"/>
        <v>0</v>
      </c>
      <c r="H342" s="200">
        <f t="shared" si="50"/>
        <v>0</v>
      </c>
      <c r="I342" s="200">
        <f t="shared" si="50"/>
        <v>0</v>
      </c>
      <c r="J342" s="200">
        <f t="shared" si="50"/>
        <v>0</v>
      </c>
      <c r="K342" s="200">
        <f t="shared" si="50"/>
        <v>0</v>
      </c>
      <c r="L342" s="200">
        <f t="shared" si="50"/>
        <v>0</v>
      </c>
    </row>
    <row r="343" spans="1:12" s="62" customFormat="1" ht="12.75">
      <c r="A343" s="104"/>
      <c r="B343" s="104"/>
      <c r="C343" s="104" t="s">
        <v>251</v>
      </c>
      <c r="D343" s="63" t="s">
        <v>252</v>
      </c>
      <c r="E343" s="204">
        <v>1500</v>
      </c>
      <c r="F343" s="204">
        <v>1500</v>
      </c>
      <c r="G343" s="204"/>
      <c r="H343" s="204"/>
      <c r="I343" s="204"/>
      <c r="J343" s="204"/>
      <c r="K343" s="204"/>
      <c r="L343" s="204"/>
    </row>
    <row r="344" spans="1:12" s="62" customFormat="1" ht="12.75">
      <c r="A344" s="104"/>
      <c r="B344" s="104"/>
      <c r="C344" s="104" t="s">
        <v>253</v>
      </c>
      <c r="D344" s="63" t="s">
        <v>254</v>
      </c>
      <c r="E344" s="204">
        <v>15000</v>
      </c>
      <c r="F344" s="204">
        <v>15000</v>
      </c>
      <c r="G344" s="204"/>
      <c r="H344" s="204"/>
      <c r="I344" s="204"/>
      <c r="J344" s="204"/>
      <c r="K344" s="204"/>
      <c r="L344" s="204"/>
    </row>
    <row r="345" spans="1:12" s="62" customFormat="1" ht="12.75">
      <c r="A345" s="104"/>
      <c r="B345" s="104"/>
      <c r="C345" s="104" t="s">
        <v>261</v>
      </c>
      <c r="D345" s="63" t="s">
        <v>264</v>
      </c>
      <c r="E345" s="204"/>
      <c r="F345" s="204"/>
      <c r="G345" s="204"/>
      <c r="H345" s="204"/>
      <c r="I345" s="204"/>
      <c r="J345" s="204"/>
      <c r="K345" s="204"/>
      <c r="L345" s="204"/>
    </row>
    <row r="346" spans="1:12" s="62" customFormat="1" ht="12.75">
      <c r="A346" s="112"/>
      <c r="B346" s="112"/>
      <c r="C346" s="112" t="s">
        <v>243</v>
      </c>
      <c r="D346" s="63" t="s">
        <v>246</v>
      </c>
      <c r="E346" s="207"/>
      <c r="F346" s="207"/>
      <c r="G346" s="207"/>
      <c r="H346" s="207"/>
      <c r="I346" s="207"/>
      <c r="J346" s="207"/>
      <c r="K346" s="207"/>
      <c r="L346" s="207"/>
    </row>
    <row r="347" spans="1:12" s="62" customFormat="1" ht="13.5" thickBot="1">
      <c r="A347" s="112"/>
      <c r="B347" s="112"/>
      <c r="C347" s="112"/>
      <c r="D347" s="113"/>
      <c r="E347" s="207"/>
      <c r="F347" s="207"/>
      <c r="G347" s="207"/>
      <c r="H347" s="207"/>
      <c r="I347" s="207"/>
      <c r="J347" s="207"/>
      <c r="K347" s="207"/>
      <c r="L347" s="207"/>
    </row>
    <row r="348" spans="1:12" s="99" customFormat="1" ht="13.5" thickBot="1">
      <c r="A348" s="147" t="s">
        <v>336</v>
      </c>
      <c r="B348" s="147"/>
      <c r="C348" s="147"/>
      <c r="D348" s="152" t="s">
        <v>337</v>
      </c>
      <c r="E348" s="208">
        <f>SUM(E349+E354)</f>
        <v>223300</v>
      </c>
      <c r="F348" s="208">
        <f aca="true" t="shared" si="51" ref="F348:L348">SUM(F349+F354)</f>
        <v>208300</v>
      </c>
      <c r="G348" s="208">
        <f t="shared" si="51"/>
        <v>0</v>
      </c>
      <c r="H348" s="208">
        <f t="shared" si="51"/>
        <v>0</v>
      </c>
      <c r="I348" s="208">
        <f t="shared" si="51"/>
        <v>208300</v>
      </c>
      <c r="J348" s="208">
        <f t="shared" si="51"/>
        <v>0</v>
      </c>
      <c r="K348" s="208">
        <f t="shared" si="51"/>
        <v>0</v>
      </c>
      <c r="L348" s="208">
        <f t="shared" si="51"/>
        <v>15000</v>
      </c>
    </row>
    <row r="349" spans="1:12" s="196" customFormat="1" ht="12.75">
      <c r="A349" s="130"/>
      <c r="B349" s="130" t="s">
        <v>428</v>
      </c>
      <c r="C349" s="130"/>
      <c r="D349" s="141" t="s">
        <v>375</v>
      </c>
      <c r="E349" s="200">
        <f>SUM(E350:E352)</f>
        <v>146900</v>
      </c>
      <c r="F349" s="200">
        <f aca="true" t="shared" si="52" ref="F349:L349">SUM(F350:F352)</f>
        <v>131900</v>
      </c>
      <c r="G349" s="200">
        <f t="shared" si="52"/>
        <v>0</v>
      </c>
      <c r="H349" s="200">
        <f t="shared" si="52"/>
        <v>0</v>
      </c>
      <c r="I349" s="200">
        <f t="shared" si="52"/>
        <v>131900</v>
      </c>
      <c r="J349" s="200">
        <f t="shared" si="52"/>
        <v>0</v>
      </c>
      <c r="K349" s="200">
        <f t="shared" si="52"/>
        <v>0</v>
      </c>
      <c r="L349" s="200">
        <f t="shared" si="52"/>
        <v>15000</v>
      </c>
    </row>
    <row r="350" spans="1:12" s="62" customFormat="1" ht="12.75">
      <c r="A350" s="104"/>
      <c r="B350" s="104"/>
      <c r="C350" s="104" t="s">
        <v>398</v>
      </c>
      <c r="D350" s="63" t="s">
        <v>376</v>
      </c>
      <c r="E350" s="204">
        <v>131900</v>
      </c>
      <c r="F350" s="204">
        <v>131900</v>
      </c>
      <c r="G350" s="204"/>
      <c r="H350" s="204"/>
      <c r="I350" s="204">
        <v>131900</v>
      </c>
      <c r="J350" s="204"/>
      <c r="K350" s="204"/>
      <c r="L350" s="204"/>
    </row>
    <row r="351" spans="1:12" s="62" customFormat="1" ht="12.75">
      <c r="A351" s="104"/>
      <c r="B351" s="104"/>
      <c r="C351" s="104" t="s">
        <v>243</v>
      </c>
      <c r="D351" s="63" t="s">
        <v>246</v>
      </c>
      <c r="E351" s="204">
        <v>15000</v>
      </c>
      <c r="F351" s="204"/>
      <c r="G351" s="204"/>
      <c r="H351" s="204"/>
      <c r="I351" s="204"/>
      <c r="J351" s="204"/>
      <c r="K351" s="204"/>
      <c r="L351" s="204">
        <v>15000</v>
      </c>
    </row>
    <row r="352" spans="1:12" s="62" customFormat="1" ht="12.75">
      <c r="A352" s="104"/>
      <c r="B352" s="104"/>
      <c r="C352" s="104" t="s">
        <v>418</v>
      </c>
      <c r="D352" s="63" t="s">
        <v>414</v>
      </c>
      <c r="E352" s="204">
        <v>0</v>
      </c>
      <c r="F352" s="204">
        <v>0</v>
      </c>
      <c r="G352" s="204"/>
      <c r="H352" s="204"/>
      <c r="I352" s="204">
        <v>0</v>
      </c>
      <c r="J352" s="204"/>
      <c r="K352" s="204"/>
      <c r="L352" s="204"/>
    </row>
    <row r="353" spans="1:12" s="62" customFormat="1" ht="13.5" thickBot="1">
      <c r="A353" s="104"/>
      <c r="B353" s="109"/>
      <c r="C353" s="109"/>
      <c r="D353" s="110"/>
      <c r="E353" s="206"/>
      <c r="F353" s="206"/>
      <c r="G353" s="206"/>
      <c r="H353" s="206"/>
      <c r="I353" s="206"/>
      <c r="J353" s="206"/>
      <c r="K353" s="206"/>
      <c r="L353" s="206"/>
    </row>
    <row r="354" spans="1:12" s="196" customFormat="1" ht="12.75">
      <c r="A354" s="165"/>
      <c r="B354" s="130" t="s">
        <v>338</v>
      </c>
      <c r="C354" s="130"/>
      <c r="D354" s="141" t="s">
        <v>339</v>
      </c>
      <c r="E354" s="200">
        <f aca="true" t="shared" si="53" ref="E354:L354">SUM(E355)</f>
        <v>76400</v>
      </c>
      <c r="F354" s="200">
        <f t="shared" si="53"/>
        <v>76400</v>
      </c>
      <c r="G354" s="200">
        <f t="shared" si="53"/>
        <v>0</v>
      </c>
      <c r="H354" s="200">
        <f t="shared" si="53"/>
        <v>0</v>
      </c>
      <c r="I354" s="200">
        <f t="shared" si="53"/>
        <v>76400</v>
      </c>
      <c r="J354" s="200">
        <f t="shared" si="53"/>
        <v>0</v>
      </c>
      <c r="K354" s="200">
        <f t="shared" si="53"/>
        <v>0</v>
      </c>
      <c r="L354" s="200">
        <f t="shared" si="53"/>
        <v>0</v>
      </c>
    </row>
    <row r="355" spans="1:12" s="62" customFormat="1" ht="12.75" customHeight="1">
      <c r="A355" s="104"/>
      <c r="B355" s="104"/>
      <c r="C355" s="104" t="s">
        <v>398</v>
      </c>
      <c r="D355" s="63" t="s">
        <v>353</v>
      </c>
      <c r="E355" s="204">
        <v>76400</v>
      </c>
      <c r="F355" s="204">
        <v>76400</v>
      </c>
      <c r="G355" s="204"/>
      <c r="H355" s="204"/>
      <c r="I355" s="204">
        <v>76400</v>
      </c>
      <c r="J355" s="204"/>
      <c r="K355" s="204"/>
      <c r="L355" s="204"/>
    </row>
    <row r="356" spans="1:12" s="62" customFormat="1" ht="12.75" customHeight="1" thickBot="1">
      <c r="A356" s="112"/>
      <c r="B356" s="112"/>
      <c r="C356" s="112"/>
      <c r="D356" s="113"/>
      <c r="E356" s="207"/>
      <c r="F356" s="207"/>
      <c r="G356" s="207"/>
      <c r="H356" s="207"/>
      <c r="I356" s="207"/>
      <c r="J356" s="207"/>
      <c r="K356" s="207"/>
      <c r="L356" s="207"/>
    </row>
    <row r="357" spans="1:12" s="99" customFormat="1" ht="12.75" customHeight="1" thickBot="1">
      <c r="A357" s="147" t="s">
        <v>340</v>
      </c>
      <c r="B357" s="147"/>
      <c r="C357" s="147"/>
      <c r="D357" s="152" t="s">
        <v>341</v>
      </c>
      <c r="E357" s="208">
        <f>SUM(E358+E361)</f>
        <v>20000</v>
      </c>
      <c r="F357" s="208">
        <f aca="true" t="shared" si="54" ref="F357:L357">SUM(F358+F361)</f>
        <v>20000</v>
      </c>
      <c r="G357" s="208">
        <f t="shared" si="54"/>
        <v>0</v>
      </c>
      <c r="H357" s="208">
        <f t="shared" si="54"/>
        <v>0</v>
      </c>
      <c r="I357" s="208">
        <f t="shared" si="54"/>
        <v>20000</v>
      </c>
      <c r="J357" s="208">
        <f t="shared" si="54"/>
        <v>0</v>
      </c>
      <c r="K357" s="208">
        <f t="shared" si="54"/>
        <v>0</v>
      </c>
      <c r="L357" s="208">
        <f t="shared" si="54"/>
        <v>0</v>
      </c>
    </row>
    <row r="358" spans="1:12" s="196" customFormat="1" ht="12.75">
      <c r="A358" s="130"/>
      <c r="B358" s="130" t="s">
        <v>429</v>
      </c>
      <c r="C358" s="130"/>
      <c r="D358" s="141" t="s">
        <v>410</v>
      </c>
      <c r="E358" s="200">
        <f aca="true" t="shared" si="55" ref="E358:L358">SUM(E359)</f>
        <v>0</v>
      </c>
      <c r="F358" s="200">
        <f t="shared" si="55"/>
        <v>0</v>
      </c>
      <c r="G358" s="200">
        <f t="shared" si="55"/>
        <v>0</v>
      </c>
      <c r="H358" s="200">
        <f t="shared" si="55"/>
        <v>0</v>
      </c>
      <c r="I358" s="200">
        <f t="shared" si="55"/>
        <v>0</v>
      </c>
      <c r="J358" s="200">
        <f t="shared" si="55"/>
        <v>0</v>
      </c>
      <c r="K358" s="200">
        <f t="shared" si="55"/>
        <v>0</v>
      </c>
      <c r="L358" s="200">
        <f t="shared" si="55"/>
        <v>0</v>
      </c>
    </row>
    <row r="359" spans="1:12" s="62" customFormat="1" ht="12.75">
      <c r="A359" s="104"/>
      <c r="B359" s="104"/>
      <c r="C359" s="104" t="s">
        <v>243</v>
      </c>
      <c r="D359" s="63" t="s">
        <v>246</v>
      </c>
      <c r="E359" s="204">
        <v>0</v>
      </c>
      <c r="F359" s="204"/>
      <c r="G359" s="204"/>
      <c r="H359" s="204"/>
      <c r="I359" s="204"/>
      <c r="J359" s="204"/>
      <c r="K359" s="204"/>
      <c r="L359" s="204"/>
    </row>
    <row r="360" spans="1:12" s="62" customFormat="1" ht="13.5" thickBot="1">
      <c r="A360" s="104"/>
      <c r="B360" s="109"/>
      <c r="C360" s="109"/>
      <c r="D360" s="110"/>
      <c r="E360" s="206"/>
      <c r="F360" s="206"/>
      <c r="G360" s="206"/>
      <c r="H360" s="206"/>
      <c r="I360" s="206"/>
      <c r="J360" s="206"/>
      <c r="K360" s="206"/>
      <c r="L360" s="206"/>
    </row>
    <row r="361" spans="1:12" s="196" customFormat="1" ht="12.75">
      <c r="A361" s="165"/>
      <c r="B361" s="130" t="s">
        <v>342</v>
      </c>
      <c r="C361" s="130"/>
      <c r="D361" s="141" t="s">
        <v>343</v>
      </c>
      <c r="E361" s="200">
        <f aca="true" t="shared" si="56" ref="E361:L361">SUM(E362)</f>
        <v>20000</v>
      </c>
      <c r="F361" s="200">
        <f t="shared" si="56"/>
        <v>20000</v>
      </c>
      <c r="G361" s="200">
        <f t="shared" si="56"/>
        <v>0</v>
      </c>
      <c r="H361" s="200">
        <f t="shared" si="56"/>
        <v>0</v>
      </c>
      <c r="I361" s="200">
        <f t="shared" si="56"/>
        <v>20000</v>
      </c>
      <c r="J361" s="200">
        <f t="shared" si="56"/>
        <v>0</v>
      </c>
      <c r="K361" s="200">
        <f t="shared" si="56"/>
        <v>0</v>
      </c>
      <c r="L361" s="200">
        <f t="shared" si="56"/>
        <v>0</v>
      </c>
    </row>
    <row r="362" spans="1:12" s="62" customFormat="1" ht="12.75">
      <c r="A362" s="104"/>
      <c r="B362" s="104"/>
      <c r="C362" s="104" t="s">
        <v>399</v>
      </c>
      <c r="D362" s="63" t="s">
        <v>128</v>
      </c>
      <c r="E362" s="204">
        <v>20000</v>
      </c>
      <c r="F362" s="204">
        <v>20000</v>
      </c>
      <c r="G362" s="204"/>
      <c r="H362" s="204"/>
      <c r="I362" s="204">
        <v>20000</v>
      </c>
      <c r="J362" s="204"/>
      <c r="K362" s="204"/>
      <c r="L362" s="204"/>
    </row>
    <row r="363" spans="1:12" s="65" customFormat="1" ht="24.75" customHeight="1">
      <c r="A363" s="105"/>
      <c r="B363" s="105"/>
      <c r="C363" s="105"/>
      <c r="D363" s="64"/>
      <c r="E363" s="209"/>
      <c r="F363" s="209"/>
      <c r="G363" s="209"/>
      <c r="H363" s="209"/>
      <c r="I363" s="209"/>
      <c r="J363" s="209"/>
      <c r="K363" s="209"/>
      <c r="L363" s="209"/>
    </row>
    <row r="364" spans="1:12" ht="24" customHeight="1">
      <c r="A364" s="393" t="s">
        <v>129</v>
      </c>
      <c r="B364" s="394"/>
      <c r="C364" s="394"/>
      <c r="D364" s="395"/>
      <c r="E364" s="212">
        <f>SUM(E8,E23,E30,E45,E85,E99,E106,E125,E132,E136,E140,E227,E243,E312,E325,E348,E357,)</f>
        <v>10005500</v>
      </c>
      <c r="F364" s="212">
        <f aca="true" t="shared" si="57" ref="F364:L364">SUM(F357,F348,F325,F312,F243,F227,F140,F136,F132,F125,F106,F99,F85,F45,F30,F23,F8)</f>
        <v>9480283</v>
      </c>
      <c r="G364" s="212">
        <f t="shared" si="57"/>
        <v>3281157</v>
      </c>
      <c r="H364" s="212">
        <f t="shared" si="57"/>
        <v>722368</v>
      </c>
      <c r="I364" s="212">
        <f t="shared" si="57"/>
        <v>786690</v>
      </c>
      <c r="J364" s="212">
        <f t="shared" si="57"/>
        <v>0</v>
      </c>
      <c r="K364" s="212">
        <f t="shared" si="57"/>
        <v>0</v>
      </c>
      <c r="L364" s="212">
        <f t="shared" si="57"/>
        <v>525217</v>
      </c>
    </row>
    <row r="366" ht="12.75">
      <c r="A366" s="93" t="s">
        <v>230</v>
      </c>
    </row>
  </sheetData>
  <mergeCells count="11">
    <mergeCell ref="C4:C6"/>
    <mergeCell ref="A364:D364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5511811023622047" right="0.5511811023622047" top="0.984251968503937" bottom="0.4330708661417323" header="0.3937007874015748" footer="0.3937007874015748"/>
  <pageSetup horizontalDpi="600" verticalDpi="600" orientation="landscape" paperSize="9" scale="80" r:id="rId1"/>
  <headerFooter alignWithMargins="0">
    <oddHeader>&amp;RZałącznik nr &amp;A
do uchwały Rady Gminy nr VII/24/2007
z dnia 30 marca 2007r.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75" zoomScaleNormal="75" workbookViewId="0" topLeftCell="A1">
      <selection activeCell="L16" sqref="L16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3.125" style="2" customWidth="1"/>
    <col min="7" max="7" width="12.375" style="2" customWidth="1"/>
    <col min="8" max="8" width="11.875" style="2" customWidth="1"/>
    <col min="9" max="9" width="10.125" style="2" customWidth="1"/>
    <col min="10" max="10" width="12.625" style="2" customWidth="1"/>
    <col min="11" max="11" width="14.375" style="2" customWidth="1"/>
    <col min="12" max="13" width="13.75390625" style="2" customWidth="1"/>
    <col min="14" max="14" width="16.75390625" style="2" customWidth="1"/>
    <col min="15" max="16384" width="9.125" style="2" customWidth="1"/>
  </cols>
  <sheetData>
    <row r="1" spans="1:14" ht="18" customHeight="1">
      <c r="A1" s="410" t="s">
        <v>99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1" t="s">
        <v>44</v>
      </c>
    </row>
    <row r="3" spans="1:14" s="58" customFormat="1" ht="19.5" customHeight="1">
      <c r="A3" s="407" t="s">
        <v>67</v>
      </c>
      <c r="B3" s="407" t="s">
        <v>2</v>
      </c>
      <c r="C3" s="407" t="s">
        <v>43</v>
      </c>
      <c r="D3" s="407" t="s">
        <v>167</v>
      </c>
      <c r="E3" s="398" t="s">
        <v>152</v>
      </c>
      <c r="F3" s="398" t="s">
        <v>163</v>
      </c>
      <c r="G3" s="404" t="s">
        <v>98</v>
      </c>
      <c r="H3" s="405"/>
      <c r="I3" s="405"/>
      <c r="J3" s="405"/>
      <c r="K3" s="405"/>
      <c r="L3" s="405"/>
      <c r="M3" s="406"/>
      <c r="N3" s="398" t="s">
        <v>168</v>
      </c>
    </row>
    <row r="4" spans="1:14" s="58" customFormat="1" ht="19.5" customHeight="1">
      <c r="A4" s="408"/>
      <c r="B4" s="408"/>
      <c r="C4" s="408"/>
      <c r="D4" s="408"/>
      <c r="E4" s="399"/>
      <c r="F4" s="399"/>
      <c r="G4" s="398" t="s">
        <v>226</v>
      </c>
      <c r="H4" s="404" t="s">
        <v>228</v>
      </c>
      <c r="I4" s="405"/>
      <c r="J4" s="405"/>
      <c r="K4" s="406"/>
      <c r="L4" s="398" t="s">
        <v>61</v>
      </c>
      <c r="M4" s="398" t="s">
        <v>65</v>
      </c>
      <c r="N4" s="399"/>
    </row>
    <row r="5" spans="1:14" s="58" customFormat="1" ht="29.25" customHeight="1">
      <c r="A5" s="408"/>
      <c r="B5" s="408"/>
      <c r="C5" s="408"/>
      <c r="D5" s="408"/>
      <c r="E5" s="399"/>
      <c r="F5" s="399"/>
      <c r="G5" s="399"/>
      <c r="H5" s="398" t="s">
        <v>169</v>
      </c>
      <c r="I5" s="398" t="s">
        <v>150</v>
      </c>
      <c r="J5" s="398" t="s">
        <v>234</v>
      </c>
      <c r="K5" s="398" t="s">
        <v>151</v>
      </c>
      <c r="L5" s="399"/>
      <c r="M5" s="399"/>
      <c r="N5" s="399"/>
    </row>
    <row r="6" spans="1:14" s="58" customFormat="1" ht="19.5" customHeight="1">
      <c r="A6" s="408"/>
      <c r="B6" s="408"/>
      <c r="C6" s="408"/>
      <c r="D6" s="408"/>
      <c r="E6" s="399"/>
      <c r="F6" s="399"/>
      <c r="G6" s="399"/>
      <c r="H6" s="399"/>
      <c r="I6" s="399"/>
      <c r="J6" s="399"/>
      <c r="K6" s="399"/>
      <c r="L6" s="399"/>
      <c r="M6" s="399"/>
      <c r="N6" s="399"/>
    </row>
    <row r="7" spans="1:14" s="58" customFormat="1" ht="19.5" customHeight="1">
      <c r="A7" s="409"/>
      <c r="B7" s="409"/>
      <c r="C7" s="409"/>
      <c r="D7" s="409"/>
      <c r="E7" s="400"/>
      <c r="F7" s="400"/>
      <c r="G7" s="400"/>
      <c r="H7" s="400"/>
      <c r="I7" s="400"/>
      <c r="J7" s="400"/>
      <c r="K7" s="400"/>
      <c r="L7" s="400"/>
      <c r="M7" s="400"/>
      <c r="N7" s="400"/>
    </row>
    <row r="8" spans="1:14" ht="7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</row>
    <row r="9" spans="1:14" ht="51" customHeight="1">
      <c r="A9" s="36" t="s">
        <v>13</v>
      </c>
      <c r="B9" s="213" t="s">
        <v>241</v>
      </c>
      <c r="C9" s="213" t="s">
        <v>242</v>
      </c>
      <c r="D9" s="213" t="s">
        <v>243</v>
      </c>
      <c r="E9" s="217" t="s">
        <v>586</v>
      </c>
      <c r="F9" s="215">
        <v>97000</v>
      </c>
      <c r="G9" s="215">
        <v>28000</v>
      </c>
      <c r="H9" s="215">
        <v>28000</v>
      </c>
      <c r="I9" s="215"/>
      <c r="J9" s="96" t="s">
        <v>170</v>
      </c>
      <c r="K9" s="24"/>
      <c r="L9" s="215">
        <v>69000</v>
      </c>
      <c r="M9" s="215"/>
      <c r="N9" s="24"/>
    </row>
    <row r="10" spans="1:14" ht="51">
      <c r="A10" s="37" t="s">
        <v>14</v>
      </c>
      <c r="B10" s="214" t="s">
        <v>241</v>
      </c>
      <c r="C10" s="214" t="s">
        <v>242</v>
      </c>
      <c r="D10" s="214" t="s">
        <v>243</v>
      </c>
      <c r="E10" s="218" t="s">
        <v>587</v>
      </c>
      <c r="F10" s="216">
        <v>90000</v>
      </c>
      <c r="G10" s="216">
        <v>5300</v>
      </c>
      <c r="H10" s="216">
        <v>5300</v>
      </c>
      <c r="I10" s="216"/>
      <c r="J10" s="102" t="s">
        <v>170</v>
      </c>
      <c r="K10" s="25"/>
      <c r="L10" s="216">
        <v>84700</v>
      </c>
      <c r="M10" s="216"/>
      <c r="N10" s="25"/>
    </row>
    <row r="11" spans="1:14" ht="51">
      <c r="A11" s="37" t="s">
        <v>15</v>
      </c>
      <c r="B11" s="214" t="s">
        <v>241</v>
      </c>
      <c r="C11" s="214" t="s">
        <v>242</v>
      </c>
      <c r="D11" s="214" t="s">
        <v>243</v>
      </c>
      <c r="E11" s="218" t="s">
        <v>588</v>
      </c>
      <c r="F11" s="216">
        <v>260000</v>
      </c>
      <c r="G11" s="216">
        <v>28000</v>
      </c>
      <c r="H11" s="216">
        <v>28000</v>
      </c>
      <c r="I11" s="216"/>
      <c r="J11" s="103" t="s">
        <v>170</v>
      </c>
      <c r="K11" s="25"/>
      <c r="L11" s="216">
        <v>100000</v>
      </c>
      <c r="M11" s="216">
        <v>132000</v>
      </c>
      <c r="N11" s="25"/>
    </row>
    <row r="12" spans="1:14" ht="51">
      <c r="A12" s="37" t="s">
        <v>1</v>
      </c>
      <c r="B12" s="214" t="s">
        <v>277</v>
      </c>
      <c r="C12" s="214" t="s">
        <v>290</v>
      </c>
      <c r="D12" s="214" t="s">
        <v>243</v>
      </c>
      <c r="E12" s="218" t="s">
        <v>665</v>
      </c>
      <c r="F12" s="216">
        <v>150000</v>
      </c>
      <c r="G12" s="216">
        <v>95000</v>
      </c>
      <c r="H12" s="216">
        <v>95000</v>
      </c>
      <c r="I12" s="216"/>
      <c r="J12" s="101"/>
      <c r="K12" s="25"/>
      <c r="L12" s="216">
        <v>55000</v>
      </c>
      <c r="M12" s="216"/>
      <c r="N12" s="66"/>
    </row>
    <row r="13" spans="1:14" ht="51" customHeight="1">
      <c r="A13" s="37" t="s">
        <v>1</v>
      </c>
      <c r="B13" s="214" t="s">
        <v>330</v>
      </c>
      <c r="C13" s="214" t="s">
        <v>427</v>
      </c>
      <c r="D13" s="214" t="s">
        <v>243</v>
      </c>
      <c r="E13" s="218" t="s">
        <v>589</v>
      </c>
      <c r="F13" s="216">
        <v>1562000</v>
      </c>
      <c r="G13" s="216">
        <v>1000</v>
      </c>
      <c r="H13" s="216">
        <v>1000</v>
      </c>
      <c r="I13" s="216"/>
      <c r="J13" s="101" t="s">
        <v>170</v>
      </c>
      <c r="K13" s="25"/>
      <c r="L13" s="216">
        <v>1561000</v>
      </c>
      <c r="M13" s="216"/>
      <c r="N13" s="66"/>
    </row>
    <row r="14" spans="1:14" ht="51" customHeight="1">
      <c r="A14" s="37" t="s">
        <v>20</v>
      </c>
      <c r="B14" s="214" t="s">
        <v>330</v>
      </c>
      <c r="C14" s="214" t="s">
        <v>427</v>
      </c>
      <c r="D14" s="214" t="s">
        <v>243</v>
      </c>
      <c r="E14" s="218" t="s">
        <v>590</v>
      </c>
      <c r="F14" s="216">
        <v>3610000</v>
      </c>
      <c r="G14" s="216">
        <v>1000</v>
      </c>
      <c r="H14" s="216">
        <v>1000</v>
      </c>
      <c r="I14" s="216"/>
      <c r="J14" s="101" t="s">
        <v>170</v>
      </c>
      <c r="K14" s="25"/>
      <c r="L14" s="216">
        <v>1795000</v>
      </c>
      <c r="M14" s="216">
        <v>1814000</v>
      </c>
      <c r="N14" s="66"/>
    </row>
    <row r="15" spans="1:14" ht="90.75" customHeight="1">
      <c r="A15" s="37" t="s">
        <v>23</v>
      </c>
      <c r="B15" s="214" t="s">
        <v>330</v>
      </c>
      <c r="C15" s="214" t="s">
        <v>427</v>
      </c>
      <c r="D15" s="214" t="s">
        <v>243</v>
      </c>
      <c r="E15" s="218" t="s">
        <v>591</v>
      </c>
      <c r="F15" s="216">
        <v>1900000</v>
      </c>
      <c r="G15" s="216">
        <v>1000</v>
      </c>
      <c r="H15" s="216">
        <v>1000</v>
      </c>
      <c r="I15" s="216"/>
      <c r="J15" s="101" t="s">
        <v>170</v>
      </c>
      <c r="K15" s="25"/>
      <c r="L15" s="216">
        <v>55000</v>
      </c>
      <c r="M15" s="216">
        <v>1844000</v>
      </c>
      <c r="N15" s="66"/>
    </row>
    <row r="16" spans="1:14" s="219" customFormat="1" ht="22.5" customHeight="1">
      <c r="A16" s="401" t="s">
        <v>159</v>
      </c>
      <c r="B16" s="402"/>
      <c r="C16" s="402"/>
      <c r="D16" s="402"/>
      <c r="E16" s="403"/>
      <c r="F16" s="220">
        <f>SUM(F9:F15)</f>
        <v>7669000</v>
      </c>
      <c r="G16" s="220">
        <f>SUM(G9:G15)</f>
        <v>159300</v>
      </c>
      <c r="H16" s="220">
        <f>SUM(H9:H15)</f>
        <v>159300</v>
      </c>
      <c r="I16" s="220"/>
      <c r="J16" s="220"/>
      <c r="K16" s="220"/>
      <c r="L16" s="220">
        <f>SUM(L9:L15)</f>
        <v>3719700</v>
      </c>
      <c r="M16" s="220">
        <f>SUM(M9:M15)</f>
        <v>3790000</v>
      </c>
      <c r="N16" s="29" t="s">
        <v>52</v>
      </c>
    </row>
    <row r="18" ht="12.75">
      <c r="A18" s="2" t="s">
        <v>91</v>
      </c>
    </row>
    <row r="19" ht="12.75">
      <c r="A19" s="2" t="s">
        <v>87</v>
      </c>
    </row>
    <row r="20" ht="12.75">
      <c r="A20" s="2" t="s">
        <v>88</v>
      </c>
    </row>
    <row r="21" ht="12.75">
      <c r="A21" s="2" t="s">
        <v>89</v>
      </c>
    </row>
    <row r="23" ht="12.75">
      <c r="A23" s="93" t="s">
        <v>233</v>
      </c>
    </row>
  </sheetData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6:E16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8" r:id="rId1"/>
  <headerFooter alignWithMargins="0">
    <oddHeader>&amp;R&amp;9Załącznik nr &amp;A
do uchwały Rady Gminy nrVII/24/2007 
z dnia 30 marca 2007r.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A4">
      <selection activeCell="E12" sqref="E12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8" width="11.75390625" style="2" customWidth="1"/>
    <col min="9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410" t="s">
        <v>97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" t="s">
        <v>44</v>
      </c>
    </row>
    <row r="3" spans="1:12" s="58" customFormat="1" ht="19.5" customHeight="1">
      <c r="A3" s="383" t="s">
        <v>67</v>
      </c>
      <c r="B3" s="383" t="s">
        <v>2</v>
      </c>
      <c r="C3" s="383" t="s">
        <v>43</v>
      </c>
      <c r="D3" s="383" t="s">
        <v>167</v>
      </c>
      <c r="E3" s="411" t="s">
        <v>171</v>
      </c>
      <c r="F3" s="411" t="s">
        <v>163</v>
      </c>
      <c r="G3" s="411" t="s">
        <v>98</v>
      </c>
      <c r="H3" s="411"/>
      <c r="I3" s="411"/>
      <c r="J3" s="411"/>
      <c r="K3" s="411"/>
      <c r="L3" s="411" t="s">
        <v>168</v>
      </c>
    </row>
    <row r="4" spans="1:12" s="58" customFormat="1" ht="19.5" customHeight="1">
      <c r="A4" s="383"/>
      <c r="B4" s="383"/>
      <c r="C4" s="383"/>
      <c r="D4" s="383"/>
      <c r="E4" s="411"/>
      <c r="F4" s="411"/>
      <c r="G4" s="411" t="s">
        <v>227</v>
      </c>
      <c r="H4" s="411" t="s">
        <v>228</v>
      </c>
      <c r="I4" s="411"/>
      <c r="J4" s="411"/>
      <c r="K4" s="411"/>
      <c r="L4" s="411"/>
    </row>
    <row r="5" spans="1:12" s="58" customFormat="1" ht="29.25" customHeight="1">
      <c r="A5" s="383"/>
      <c r="B5" s="383"/>
      <c r="C5" s="383"/>
      <c r="D5" s="383"/>
      <c r="E5" s="411"/>
      <c r="F5" s="411"/>
      <c r="G5" s="411"/>
      <c r="H5" s="411" t="s">
        <v>169</v>
      </c>
      <c r="I5" s="411" t="s">
        <v>150</v>
      </c>
      <c r="J5" s="411" t="s">
        <v>172</v>
      </c>
      <c r="K5" s="411" t="s">
        <v>151</v>
      </c>
      <c r="L5" s="411"/>
    </row>
    <row r="6" spans="1:12" s="58" customFormat="1" ht="19.5" customHeight="1">
      <c r="A6" s="383"/>
      <c r="B6" s="383"/>
      <c r="C6" s="383"/>
      <c r="D6" s="383"/>
      <c r="E6" s="411"/>
      <c r="F6" s="411"/>
      <c r="G6" s="411"/>
      <c r="H6" s="411"/>
      <c r="I6" s="411"/>
      <c r="J6" s="411"/>
      <c r="K6" s="411"/>
      <c r="L6" s="411"/>
    </row>
    <row r="7" spans="1:12" s="58" customFormat="1" ht="19.5" customHeight="1">
      <c r="A7" s="383"/>
      <c r="B7" s="383"/>
      <c r="C7" s="383"/>
      <c r="D7" s="383"/>
      <c r="E7" s="411"/>
      <c r="F7" s="411"/>
      <c r="G7" s="411"/>
      <c r="H7" s="411"/>
      <c r="I7" s="411"/>
      <c r="J7" s="411"/>
      <c r="K7" s="411"/>
      <c r="L7" s="411"/>
    </row>
    <row r="8" spans="1:12" ht="7.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ht="51" customHeight="1">
      <c r="A9" s="36" t="s">
        <v>13</v>
      </c>
      <c r="B9" s="213" t="s">
        <v>241</v>
      </c>
      <c r="C9" s="213" t="s">
        <v>242</v>
      </c>
      <c r="D9" s="213" t="s">
        <v>243</v>
      </c>
      <c r="E9" s="217" t="s">
        <v>592</v>
      </c>
      <c r="F9" s="215">
        <v>13000</v>
      </c>
      <c r="G9" s="215">
        <v>13000</v>
      </c>
      <c r="H9" s="215">
        <v>13000</v>
      </c>
      <c r="I9" s="215"/>
      <c r="J9" s="96" t="s">
        <v>170</v>
      </c>
      <c r="K9" s="24"/>
      <c r="L9" s="24"/>
    </row>
    <row r="10" spans="1:12" ht="51" customHeight="1">
      <c r="A10" s="318" t="s">
        <v>14</v>
      </c>
      <c r="B10" s="319" t="s">
        <v>241</v>
      </c>
      <c r="C10" s="319" t="s">
        <v>242</v>
      </c>
      <c r="D10" s="319" t="s">
        <v>243</v>
      </c>
      <c r="E10" s="320" t="s">
        <v>660</v>
      </c>
      <c r="F10" s="321">
        <v>19821</v>
      </c>
      <c r="G10" s="321">
        <v>19821</v>
      </c>
      <c r="H10" s="321">
        <v>19821</v>
      </c>
      <c r="I10" s="321"/>
      <c r="J10" s="101"/>
      <c r="K10" s="273"/>
      <c r="L10" s="273"/>
    </row>
    <row r="11" spans="1:12" ht="51" customHeight="1">
      <c r="A11" s="318" t="s">
        <v>15</v>
      </c>
      <c r="B11" s="319" t="s">
        <v>255</v>
      </c>
      <c r="C11" s="319" t="s">
        <v>257</v>
      </c>
      <c r="D11" s="319" t="s">
        <v>418</v>
      </c>
      <c r="E11" s="320" t="s">
        <v>673</v>
      </c>
      <c r="F11" s="321">
        <v>120000</v>
      </c>
      <c r="G11" s="321">
        <v>120000</v>
      </c>
      <c r="H11" s="321">
        <v>120000</v>
      </c>
      <c r="I11" s="321"/>
      <c r="J11" s="101"/>
      <c r="K11" s="273"/>
      <c r="L11" s="273"/>
    </row>
    <row r="12" spans="1:12" ht="51" customHeight="1">
      <c r="A12" s="318" t="s">
        <v>1</v>
      </c>
      <c r="B12" s="319" t="s">
        <v>255</v>
      </c>
      <c r="C12" s="319" t="s">
        <v>257</v>
      </c>
      <c r="D12" s="319" t="s">
        <v>243</v>
      </c>
      <c r="E12" s="320" t="s">
        <v>661</v>
      </c>
      <c r="F12" s="321">
        <v>27973</v>
      </c>
      <c r="G12" s="321">
        <v>27973</v>
      </c>
      <c r="H12" s="321">
        <v>27973</v>
      </c>
      <c r="I12" s="321"/>
      <c r="J12" s="101"/>
      <c r="K12" s="273"/>
      <c r="L12" s="273"/>
    </row>
    <row r="13" spans="1:12" ht="51" customHeight="1">
      <c r="A13" s="318" t="s">
        <v>20</v>
      </c>
      <c r="B13" s="319" t="s">
        <v>255</v>
      </c>
      <c r="C13" s="319" t="s">
        <v>257</v>
      </c>
      <c r="D13" s="319" t="s">
        <v>243</v>
      </c>
      <c r="E13" s="320" t="s">
        <v>662</v>
      </c>
      <c r="F13" s="321">
        <v>1823</v>
      </c>
      <c r="G13" s="321">
        <v>1823</v>
      </c>
      <c r="H13" s="321">
        <v>1823</v>
      </c>
      <c r="I13" s="321"/>
      <c r="J13" s="101"/>
      <c r="K13" s="273"/>
      <c r="L13" s="273"/>
    </row>
    <row r="14" spans="1:12" ht="51" customHeight="1">
      <c r="A14" s="318" t="s">
        <v>23</v>
      </c>
      <c r="B14" s="319" t="s">
        <v>255</v>
      </c>
      <c r="C14" s="319" t="s">
        <v>257</v>
      </c>
      <c r="D14" s="319" t="s">
        <v>243</v>
      </c>
      <c r="E14" s="320" t="s">
        <v>666</v>
      </c>
      <c r="F14" s="321">
        <v>28000</v>
      </c>
      <c r="G14" s="321">
        <v>28000</v>
      </c>
      <c r="H14" s="321">
        <v>28000</v>
      </c>
      <c r="I14" s="321"/>
      <c r="J14" s="101"/>
      <c r="K14" s="273"/>
      <c r="L14" s="273"/>
    </row>
    <row r="15" spans="1:12" ht="51" customHeight="1">
      <c r="A15" s="318" t="s">
        <v>25</v>
      </c>
      <c r="B15" s="319" t="s">
        <v>255</v>
      </c>
      <c r="C15" s="319" t="s">
        <v>257</v>
      </c>
      <c r="D15" s="319" t="s">
        <v>243</v>
      </c>
      <c r="E15" s="320" t="s">
        <v>672</v>
      </c>
      <c r="F15" s="321">
        <v>10000</v>
      </c>
      <c r="G15" s="321">
        <v>10000</v>
      </c>
      <c r="H15" s="321">
        <v>10000</v>
      </c>
      <c r="I15" s="321"/>
      <c r="J15" s="101"/>
      <c r="K15" s="273"/>
      <c r="L15" s="273"/>
    </row>
    <row r="16" spans="1:12" ht="51">
      <c r="A16" s="288" t="s">
        <v>15</v>
      </c>
      <c r="B16" s="214" t="s">
        <v>269</v>
      </c>
      <c r="C16" s="214" t="s">
        <v>271</v>
      </c>
      <c r="D16" s="214" t="s">
        <v>418</v>
      </c>
      <c r="E16" s="218" t="s">
        <v>593</v>
      </c>
      <c r="F16" s="216">
        <v>3800</v>
      </c>
      <c r="G16" s="216">
        <v>3800</v>
      </c>
      <c r="H16" s="216">
        <v>3800</v>
      </c>
      <c r="I16" s="216"/>
      <c r="J16" s="102" t="s">
        <v>170</v>
      </c>
      <c r="K16" s="25"/>
      <c r="L16" s="25"/>
    </row>
    <row r="17" spans="1:12" ht="27.75" customHeight="1">
      <c r="A17" s="290" t="s">
        <v>1</v>
      </c>
      <c r="B17" s="214" t="s">
        <v>312</v>
      </c>
      <c r="C17" s="214" t="s">
        <v>314</v>
      </c>
      <c r="D17" s="214" t="s">
        <v>418</v>
      </c>
      <c r="E17" s="218" t="s">
        <v>597</v>
      </c>
      <c r="F17" s="216">
        <v>12000</v>
      </c>
      <c r="G17" s="216">
        <v>12000</v>
      </c>
      <c r="H17" s="216">
        <v>12000</v>
      </c>
      <c r="I17" s="216"/>
      <c r="K17" s="25"/>
      <c r="L17" s="25"/>
    </row>
    <row r="18" spans="1:12" ht="27.75" customHeight="1">
      <c r="A18" s="291" t="s">
        <v>20</v>
      </c>
      <c r="B18" s="214" t="s">
        <v>351</v>
      </c>
      <c r="C18" s="214" t="s">
        <v>354</v>
      </c>
      <c r="D18" s="214" t="s">
        <v>418</v>
      </c>
      <c r="E18" s="218" t="s">
        <v>625</v>
      </c>
      <c r="F18" s="216">
        <v>4000</v>
      </c>
      <c r="G18" s="216">
        <v>4000</v>
      </c>
      <c r="H18" s="216">
        <v>4000</v>
      </c>
      <c r="I18" s="216"/>
      <c r="K18" s="25"/>
      <c r="L18" s="25"/>
    </row>
    <row r="19" spans="1:12" ht="51">
      <c r="A19" s="289" t="s">
        <v>23</v>
      </c>
      <c r="B19" s="214" t="s">
        <v>330</v>
      </c>
      <c r="C19" s="214" t="s">
        <v>427</v>
      </c>
      <c r="D19" s="214" t="s">
        <v>243</v>
      </c>
      <c r="E19" s="218" t="s">
        <v>594</v>
      </c>
      <c r="F19" s="216">
        <v>30500</v>
      </c>
      <c r="G19" s="216">
        <v>30500</v>
      </c>
      <c r="H19" s="216">
        <v>30500</v>
      </c>
      <c r="I19" s="216"/>
      <c r="J19" s="103" t="s">
        <v>170</v>
      </c>
      <c r="K19" s="25"/>
      <c r="L19" s="25"/>
    </row>
    <row r="20" spans="1:12" ht="51" customHeight="1">
      <c r="A20" s="37" t="s">
        <v>25</v>
      </c>
      <c r="B20" s="214" t="s">
        <v>330</v>
      </c>
      <c r="C20" s="214" t="s">
        <v>427</v>
      </c>
      <c r="D20" s="214" t="s">
        <v>243</v>
      </c>
      <c r="E20" s="218" t="s">
        <v>595</v>
      </c>
      <c r="F20" s="216">
        <v>28000</v>
      </c>
      <c r="G20" s="216">
        <v>28000</v>
      </c>
      <c r="H20" s="216">
        <v>28000</v>
      </c>
      <c r="I20" s="216"/>
      <c r="J20" s="101"/>
      <c r="K20" s="25"/>
      <c r="L20" s="25"/>
    </row>
    <row r="21" spans="1:12" ht="51" customHeight="1">
      <c r="A21" s="37" t="s">
        <v>32</v>
      </c>
      <c r="B21" s="214" t="s">
        <v>330</v>
      </c>
      <c r="C21" s="214" t="s">
        <v>427</v>
      </c>
      <c r="D21" s="214" t="s">
        <v>418</v>
      </c>
      <c r="E21" s="218" t="s">
        <v>664</v>
      </c>
      <c r="F21" s="216">
        <v>5000</v>
      </c>
      <c r="G21" s="216">
        <v>5000</v>
      </c>
      <c r="H21" s="216">
        <v>5000</v>
      </c>
      <c r="I21" s="216"/>
      <c r="J21" s="101"/>
      <c r="K21" s="25"/>
      <c r="L21" s="25"/>
    </row>
    <row r="22" spans="1:12" ht="51" customHeight="1">
      <c r="A22" s="37" t="s">
        <v>32</v>
      </c>
      <c r="B22" s="214" t="s">
        <v>330</v>
      </c>
      <c r="C22" s="214" t="s">
        <v>332</v>
      </c>
      <c r="D22" s="214" t="s">
        <v>418</v>
      </c>
      <c r="E22" s="218" t="s">
        <v>626</v>
      </c>
      <c r="F22" s="216">
        <v>21000</v>
      </c>
      <c r="G22" s="216">
        <v>21000</v>
      </c>
      <c r="H22" s="216">
        <v>21000</v>
      </c>
      <c r="I22" s="216"/>
      <c r="J22" s="101"/>
      <c r="K22" s="25"/>
      <c r="L22" s="25"/>
    </row>
    <row r="23" spans="1:12" ht="51" customHeight="1">
      <c r="A23" s="37"/>
      <c r="B23" s="214" t="s">
        <v>330</v>
      </c>
      <c r="C23" s="214" t="s">
        <v>408</v>
      </c>
      <c r="D23" s="214" t="s">
        <v>243</v>
      </c>
      <c r="E23" s="218" t="s">
        <v>667</v>
      </c>
      <c r="F23" s="216">
        <v>10000</v>
      </c>
      <c r="G23" s="216">
        <v>10000</v>
      </c>
      <c r="H23" s="216">
        <v>10000</v>
      </c>
      <c r="I23" s="216"/>
      <c r="J23" s="101"/>
      <c r="K23" s="25"/>
      <c r="L23" s="25"/>
    </row>
    <row r="24" spans="1:12" ht="51" customHeight="1">
      <c r="A24" s="37" t="s">
        <v>617</v>
      </c>
      <c r="B24" s="214" t="s">
        <v>336</v>
      </c>
      <c r="C24" s="214" t="s">
        <v>428</v>
      </c>
      <c r="D24" s="214" t="s">
        <v>243</v>
      </c>
      <c r="E24" s="218" t="s">
        <v>596</v>
      </c>
      <c r="F24" s="216">
        <v>15000</v>
      </c>
      <c r="G24" s="216">
        <v>15000</v>
      </c>
      <c r="H24" s="216">
        <v>15000</v>
      </c>
      <c r="I24" s="216"/>
      <c r="J24" s="101"/>
      <c r="K24" s="25"/>
      <c r="L24" s="25"/>
    </row>
    <row r="25" spans="1:12" s="219" customFormat="1" ht="22.5" customHeight="1">
      <c r="A25" s="412" t="s">
        <v>159</v>
      </c>
      <c r="B25" s="412"/>
      <c r="C25" s="412"/>
      <c r="D25" s="412"/>
      <c r="E25" s="412"/>
      <c r="F25" s="220">
        <f>SUM(F9:F24)</f>
        <v>349917</v>
      </c>
      <c r="G25" s="220">
        <f>SUM(G9:G24)</f>
        <v>349917</v>
      </c>
      <c r="H25" s="220">
        <f>SUM(H9:H24)</f>
        <v>349917</v>
      </c>
      <c r="I25" s="220"/>
      <c r="J25" s="28"/>
      <c r="K25" s="28"/>
      <c r="L25" s="29" t="s">
        <v>52</v>
      </c>
    </row>
    <row r="27" ht="12.75">
      <c r="A27" s="2" t="s">
        <v>91</v>
      </c>
    </row>
    <row r="28" ht="12.75">
      <c r="A28" s="2" t="s">
        <v>87</v>
      </c>
    </row>
    <row r="29" ht="12.75">
      <c r="A29" s="2" t="s">
        <v>88</v>
      </c>
    </row>
    <row r="30" ht="12.75">
      <c r="A30" s="2" t="s">
        <v>89</v>
      </c>
    </row>
    <row r="32" ht="12.75">
      <c r="A32" s="93" t="s">
        <v>233</v>
      </c>
    </row>
  </sheetData>
  <mergeCells count="16">
    <mergeCell ref="A25:E25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5905511811023623" bottom="0.5905511811023623" header="0.5118110236220472" footer="0.5118110236220472"/>
  <pageSetup horizontalDpi="600" verticalDpi="600" orientation="landscape" paperSize="9" scale="75" r:id="rId1"/>
  <headerFooter alignWithMargins="0">
    <oddHeader>&amp;R&amp;9Załącznik nr &amp;A
do uchwały Rady Gminy nr VII/24/2007 
z dnia 30 marca 2007r.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E17" sqref="E17"/>
    </sheetView>
  </sheetViews>
  <sheetFormatPr defaultColWidth="9.00390625" defaultRowHeight="12.75"/>
  <cols>
    <col min="1" max="1" width="3.625" style="15" bestFit="1" customWidth="1"/>
    <col min="2" max="2" width="19.875" style="15" customWidth="1"/>
    <col min="3" max="3" width="13.00390625" style="15" customWidth="1"/>
    <col min="4" max="4" width="10.625" style="15" customWidth="1"/>
    <col min="5" max="5" width="12.00390625" style="15" customWidth="1"/>
    <col min="6" max="6" width="9.125" style="15" customWidth="1"/>
    <col min="7" max="7" width="7.25390625" style="15" customWidth="1"/>
    <col min="8" max="8" width="7.375" style="15" customWidth="1"/>
    <col min="9" max="9" width="8.75390625" style="15" customWidth="1"/>
    <col min="10" max="11" width="7.75390625" style="15" customWidth="1"/>
    <col min="12" max="12" width="9.75390625" style="15" customWidth="1"/>
    <col min="13" max="13" width="11.75390625" style="15" customWidth="1"/>
    <col min="14" max="14" width="12.375" style="15" customWidth="1"/>
    <col min="15" max="15" width="8.25390625" style="15" customWidth="1"/>
    <col min="16" max="16" width="8.125" style="15" customWidth="1"/>
    <col min="17" max="17" width="8.75390625" style="15" customWidth="1"/>
    <col min="18" max="16384" width="10.25390625" style="15" customWidth="1"/>
  </cols>
  <sheetData>
    <row r="1" spans="1:17" ht="12.75">
      <c r="A1" s="378" t="s">
        <v>153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</row>
    <row r="3" spans="1:17" ht="11.25">
      <c r="A3" s="419" t="s">
        <v>67</v>
      </c>
      <c r="B3" s="419" t="s">
        <v>100</v>
      </c>
      <c r="C3" s="416" t="s">
        <v>101</v>
      </c>
      <c r="D3" s="416" t="s">
        <v>229</v>
      </c>
      <c r="E3" s="416" t="s">
        <v>158</v>
      </c>
      <c r="F3" s="419" t="s">
        <v>6</v>
      </c>
      <c r="G3" s="419"/>
      <c r="H3" s="419" t="s">
        <v>98</v>
      </c>
      <c r="I3" s="419"/>
      <c r="J3" s="419"/>
      <c r="K3" s="419"/>
      <c r="L3" s="419"/>
      <c r="M3" s="419"/>
      <c r="N3" s="419"/>
      <c r="O3" s="419"/>
      <c r="P3" s="419"/>
      <c r="Q3" s="419"/>
    </row>
    <row r="4" spans="1:17" ht="11.25">
      <c r="A4" s="419"/>
      <c r="B4" s="419"/>
      <c r="C4" s="416"/>
      <c r="D4" s="416"/>
      <c r="E4" s="416"/>
      <c r="F4" s="416" t="s">
        <v>155</v>
      </c>
      <c r="G4" s="416" t="s">
        <v>156</v>
      </c>
      <c r="H4" s="419" t="s">
        <v>92</v>
      </c>
      <c r="I4" s="419"/>
      <c r="J4" s="419"/>
      <c r="K4" s="419"/>
      <c r="L4" s="419"/>
      <c r="M4" s="419"/>
      <c r="N4" s="419"/>
      <c r="O4" s="419"/>
      <c r="P4" s="419"/>
      <c r="Q4" s="419"/>
    </row>
    <row r="5" spans="1:17" ht="11.25">
      <c r="A5" s="419"/>
      <c r="B5" s="419"/>
      <c r="C5" s="416"/>
      <c r="D5" s="416"/>
      <c r="E5" s="416"/>
      <c r="F5" s="416"/>
      <c r="G5" s="416"/>
      <c r="H5" s="416" t="s">
        <v>103</v>
      </c>
      <c r="I5" s="419" t="s">
        <v>104</v>
      </c>
      <c r="J5" s="419"/>
      <c r="K5" s="419"/>
      <c r="L5" s="419"/>
      <c r="M5" s="419"/>
      <c r="N5" s="419"/>
      <c r="O5" s="419"/>
      <c r="P5" s="419"/>
      <c r="Q5" s="419"/>
    </row>
    <row r="6" spans="1:17" ht="14.25" customHeight="1">
      <c r="A6" s="419"/>
      <c r="B6" s="419"/>
      <c r="C6" s="416"/>
      <c r="D6" s="416"/>
      <c r="E6" s="416"/>
      <c r="F6" s="416"/>
      <c r="G6" s="416"/>
      <c r="H6" s="416"/>
      <c r="I6" s="419" t="s">
        <v>105</v>
      </c>
      <c r="J6" s="419"/>
      <c r="K6" s="419"/>
      <c r="L6" s="419"/>
      <c r="M6" s="419" t="s">
        <v>102</v>
      </c>
      <c r="N6" s="419"/>
      <c r="O6" s="419"/>
      <c r="P6" s="419"/>
      <c r="Q6" s="419"/>
    </row>
    <row r="7" spans="1:17" ht="12.75" customHeight="1">
      <c r="A7" s="419"/>
      <c r="B7" s="419"/>
      <c r="C7" s="416"/>
      <c r="D7" s="416"/>
      <c r="E7" s="416"/>
      <c r="F7" s="416"/>
      <c r="G7" s="416"/>
      <c r="H7" s="416"/>
      <c r="I7" s="416" t="s">
        <v>106</v>
      </c>
      <c r="J7" s="419" t="s">
        <v>107</v>
      </c>
      <c r="K7" s="419"/>
      <c r="L7" s="419"/>
      <c r="M7" s="416" t="s">
        <v>108</v>
      </c>
      <c r="N7" s="416" t="s">
        <v>107</v>
      </c>
      <c r="O7" s="416"/>
      <c r="P7" s="416"/>
      <c r="Q7" s="416"/>
    </row>
    <row r="8" spans="1:17" ht="48" customHeight="1">
      <c r="A8" s="419"/>
      <c r="B8" s="419"/>
      <c r="C8" s="416"/>
      <c r="D8" s="416"/>
      <c r="E8" s="416"/>
      <c r="F8" s="416"/>
      <c r="G8" s="416"/>
      <c r="H8" s="416"/>
      <c r="I8" s="416"/>
      <c r="J8" s="56" t="s">
        <v>157</v>
      </c>
      <c r="K8" s="56" t="s">
        <v>109</v>
      </c>
      <c r="L8" s="56" t="s">
        <v>110</v>
      </c>
      <c r="M8" s="416"/>
      <c r="N8" s="56" t="s">
        <v>111</v>
      </c>
      <c r="O8" s="56" t="s">
        <v>157</v>
      </c>
      <c r="P8" s="56" t="s">
        <v>109</v>
      </c>
      <c r="Q8" s="56" t="s">
        <v>112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9" customFormat="1" ht="11.25">
      <c r="A10" s="68">
        <v>1</v>
      </c>
      <c r="B10" s="88" t="s">
        <v>113</v>
      </c>
      <c r="C10" s="417" t="s">
        <v>52</v>
      </c>
      <c r="D10" s="41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</row>
    <row r="11" spans="1:17" ht="11.25">
      <c r="A11" s="422" t="s">
        <v>114</v>
      </c>
      <c r="B11" s="69" t="s">
        <v>115</v>
      </c>
      <c r="C11" s="381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75"/>
    </row>
    <row r="12" spans="1:17" ht="11.25">
      <c r="A12" s="422"/>
      <c r="B12" s="69" t="s">
        <v>116</v>
      </c>
      <c r="C12" s="381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75"/>
    </row>
    <row r="13" spans="1:17" ht="11.25">
      <c r="A13" s="422"/>
      <c r="B13" s="69" t="s">
        <v>117</v>
      </c>
      <c r="C13" s="381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75"/>
    </row>
    <row r="14" spans="1:17" ht="11.25">
      <c r="A14" s="422"/>
      <c r="B14" s="69" t="s">
        <v>118</v>
      </c>
      <c r="C14" s="381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75"/>
    </row>
    <row r="15" spans="1:17" ht="11.25">
      <c r="A15" s="422"/>
      <c r="B15" s="69" t="s">
        <v>119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1:17" ht="11.25">
      <c r="A16" s="422"/>
      <c r="B16" s="69" t="s">
        <v>173</v>
      </c>
      <c r="C16" s="95"/>
      <c r="D16" s="95"/>
      <c r="E16" s="69"/>
      <c r="F16" s="69"/>
      <c r="G16" s="69"/>
      <c r="H16" s="95"/>
      <c r="I16" s="95"/>
      <c r="J16" s="95"/>
      <c r="K16" s="95"/>
      <c r="L16" s="95"/>
      <c r="M16" s="95"/>
      <c r="N16" s="95"/>
      <c r="O16" s="95"/>
      <c r="P16" s="95"/>
      <c r="Q16" s="95"/>
    </row>
    <row r="17" spans="1:17" ht="11.25">
      <c r="A17" s="422"/>
      <c r="B17" s="69" t="s">
        <v>61</v>
      </c>
      <c r="C17" s="95"/>
      <c r="D17" s="95"/>
      <c r="E17" s="69"/>
      <c r="F17" s="69"/>
      <c r="G17" s="69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ht="11.25">
      <c r="A18" s="422"/>
      <c r="B18" s="69" t="s">
        <v>65</v>
      </c>
      <c r="C18" s="95"/>
      <c r="D18" s="95"/>
      <c r="E18" s="69"/>
      <c r="F18" s="69"/>
      <c r="G18" s="69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ht="11.25">
      <c r="A19" s="422"/>
      <c r="B19" s="69" t="s">
        <v>174</v>
      </c>
      <c r="C19" s="95"/>
      <c r="D19" s="95"/>
      <c r="E19" s="69"/>
      <c r="F19" s="69"/>
      <c r="G19" s="69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ht="11.25">
      <c r="A20" s="422" t="s">
        <v>120</v>
      </c>
      <c r="B20" s="69" t="s">
        <v>115</v>
      </c>
      <c r="C20" s="381"/>
      <c r="D20" s="382"/>
      <c r="E20" s="382"/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75"/>
    </row>
    <row r="21" spans="1:17" ht="11.25">
      <c r="A21" s="422"/>
      <c r="B21" s="69" t="s">
        <v>116</v>
      </c>
      <c r="C21" s="381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75"/>
    </row>
    <row r="22" spans="1:17" ht="11.25">
      <c r="A22" s="422"/>
      <c r="B22" s="69" t="s">
        <v>117</v>
      </c>
      <c r="C22" s="381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75"/>
    </row>
    <row r="23" spans="1:17" ht="11.25">
      <c r="A23" s="422"/>
      <c r="B23" s="69" t="s">
        <v>118</v>
      </c>
      <c r="C23" s="381"/>
      <c r="D23" s="382"/>
      <c r="E23" s="382"/>
      <c r="F23" s="382"/>
      <c r="G23" s="382"/>
      <c r="H23" s="382"/>
      <c r="I23" s="382"/>
      <c r="J23" s="382"/>
      <c r="K23" s="382"/>
      <c r="L23" s="382"/>
      <c r="M23" s="382"/>
      <c r="N23" s="382"/>
      <c r="O23" s="382"/>
      <c r="P23" s="382"/>
      <c r="Q23" s="375"/>
    </row>
    <row r="24" spans="1:17" ht="11.25">
      <c r="A24" s="422"/>
      <c r="B24" s="69" t="s">
        <v>119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ht="11.25">
      <c r="A25" s="422"/>
      <c r="B25" s="69" t="s">
        <v>173</v>
      </c>
      <c r="C25" s="95"/>
      <c r="D25" s="95"/>
      <c r="E25" s="69"/>
      <c r="F25" s="69"/>
      <c r="G25" s="69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11.25">
      <c r="A26" s="422"/>
      <c r="B26" s="69" t="s">
        <v>61</v>
      </c>
      <c r="C26" s="95"/>
      <c r="D26" s="95"/>
      <c r="E26" s="69"/>
      <c r="F26" s="69"/>
      <c r="G26" s="69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ht="11.25">
      <c r="A27" s="422"/>
      <c r="B27" s="69" t="s">
        <v>65</v>
      </c>
      <c r="C27" s="95"/>
      <c r="D27" s="95"/>
      <c r="E27" s="69"/>
      <c r="F27" s="69"/>
      <c r="G27" s="69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ht="11.25">
      <c r="A28" s="422"/>
      <c r="B28" s="69" t="s">
        <v>174</v>
      </c>
      <c r="C28" s="95"/>
      <c r="D28" s="95"/>
      <c r="E28" s="69"/>
      <c r="F28" s="69"/>
      <c r="G28" s="69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ht="11.25">
      <c r="A29" s="70" t="s">
        <v>121</v>
      </c>
      <c r="B29" s="69" t="s">
        <v>122</v>
      </c>
      <c r="C29" s="381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75"/>
    </row>
    <row r="30" spans="1:17" s="89" customFormat="1" ht="11.25">
      <c r="A30" s="71">
        <v>2</v>
      </c>
      <c r="B30" s="90" t="s">
        <v>123</v>
      </c>
      <c r="C30" s="376" t="s">
        <v>52</v>
      </c>
      <c r="D30" s="377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</row>
    <row r="31" spans="1:17" ht="11.25">
      <c r="A31" s="422" t="s">
        <v>124</v>
      </c>
      <c r="B31" s="69" t="s">
        <v>115</v>
      </c>
      <c r="C31" s="381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75"/>
    </row>
    <row r="32" spans="1:17" ht="11.25">
      <c r="A32" s="422"/>
      <c r="B32" s="69" t="s">
        <v>116</v>
      </c>
      <c r="C32" s="381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75"/>
    </row>
    <row r="33" spans="1:17" ht="11.25">
      <c r="A33" s="422"/>
      <c r="B33" s="69" t="s">
        <v>117</v>
      </c>
      <c r="C33" s="381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75"/>
    </row>
    <row r="34" spans="1:17" ht="11.25">
      <c r="A34" s="422"/>
      <c r="B34" s="69" t="s">
        <v>118</v>
      </c>
      <c r="C34" s="381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75"/>
    </row>
    <row r="35" spans="1:17" ht="11.25">
      <c r="A35" s="422"/>
      <c r="B35" s="69" t="s">
        <v>119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1.25">
      <c r="A36" s="422"/>
      <c r="B36" s="69" t="s">
        <v>173</v>
      </c>
      <c r="C36" s="95"/>
      <c r="D36" s="95"/>
      <c r="E36" s="69"/>
      <c r="F36" s="69"/>
      <c r="G36" s="69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ht="11.25">
      <c r="A37" s="422"/>
      <c r="B37" s="69" t="s">
        <v>61</v>
      </c>
      <c r="C37" s="95"/>
      <c r="D37" s="95"/>
      <c r="E37" s="69"/>
      <c r="F37" s="69"/>
      <c r="G37" s="69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1.25">
      <c r="A38" s="422"/>
      <c r="B38" s="69" t="s">
        <v>65</v>
      </c>
      <c r="C38" s="95"/>
      <c r="D38" s="95"/>
      <c r="E38" s="69"/>
      <c r="F38" s="69"/>
      <c r="G38" s="69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ht="11.25">
      <c r="A39" s="422"/>
      <c r="B39" s="69" t="s">
        <v>174</v>
      </c>
      <c r="C39" s="95"/>
      <c r="D39" s="95"/>
      <c r="E39" s="69"/>
      <c r="F39" s="69"/>
      <c r="G39" s="69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ht="11.25">
      <c r="A40" s="72" t="s">
        <v>125</v>
      </c>
      <c r="B40" s="73" t="s">
        <v>122</v>
      </c>
      <c r="C40" s="413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5"/>
    </row>
    <row r="41" spans="1:17" s="89" customFormat="1" ht="15" customHeight="1">
      <c r="A41" s="420" t="s">
        <v>126</v>
      </c>
      <c r="B41" s="420"/>
      <c r="C41" s="379" t="s">
        <v>52</v>
      </c>
      <c r="D41" s="380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3" spans="1:10" ht="11.25">
      <c r="A43" s="421" t="s">
        <v>127</v>
      </c>
      <c r="B43" s="421"/>
      <c r="C43" s="421"/>
      <c r="D43" s="421"/>
      <c r="E43" s="421"/>
      <c r="F43" s="421"/>
      <c r="G43" s="421"/>
      <c r="H43" s="421"/>
      <c r="I43" s="421"/>
      <c r="J43" s="421"/>
    </row>
    <row r="44" spans="1:10" ht="11.25">
      <c r="A44" s="94" t="s">
        <v>154</v>
      </c>
      <c r="B44" s="94"/>
      <c r="C44" s="94"/>
      <c r="D44" s="94"/>
      <c r="E44" s="94"/>
      <c r="F44" s="94"/>
      <c r="G44" s="94"/>
      <c r="H44" s="94"/>
      <c r="I44" s="94"/>
      <c r="J44" s="94"/>
    </row>
    <row r="45" spans="1:10" ht="11.25">
      <c r="A45" s="94" t="s">
        <v>175</v>
      </c>
      <c r="B45" s="94"/>
      <c r="C45" s="94"/>
      <c r="D45" s="94"/>
      <c r="E45" s="94"/>
      <c r="F45" s="94"/>
      <c r="G45" s="94"/>
      <c r="H45" s="94"/>
      <c r="I45" s="94"/>
      <c r="J45" s="94"/>
    </row>
  </sheetData>
  <mergeCells count="32">
    <mergeCell ref="A41:B41"/>
    <mergeCell ref="A43:J43"/>
    <mergeCell ref="A11:A19"/>
    <mergeCell ref="A20:A28"/>
    <mergeCell ref="A31:A39"/>
    <mergeCell ref="E3:E8"/>
    <mergeCell ref="F4:F8"/>
    <mergeCell ref="G4:G8"/>
    <mergeCell ref="F3:G3"/>
    <mergeCell ref="A3:A8"/>
    <mergeCell ref="B3:B8"/>
    <mergeCell ref="C3:C8"/>
    <mergeCell ref="D3:D8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D9" sqref="D9"/>
    </sheetView>
  </sheetViews>
  <sheetFormatPr defaultColWidth="9.00390625" defaultRowHeight="12.75"/>
  <cols>
    <col min="1" max="1" width="4.75390625" style="2" bestFit="1" customWidth="1"/>
    <col min="2" max="2" width="44.00390625" style="2" customWidth="1"/>
    <col min="3" max="3" width="13.625" style="2" customWidth="1"/>
    <col min="4" max="4" width="34.125" style="2" customWidth="1"/>
    <col min="5" max="16384" width="9.125" style="2" customWidth="1"/>
  </cols>
  <sheetData>
    <row r="1" spans="1:4" ht="15" customHeight="1">
      <c r="A1" s="423" t="s">
        <v>602</v>
      </c>
      <c r="B1" s="423"/>
      <c r="C1" s="423"/>
      <c r="D1" s="423"/>
    </row>
    <row r="2" spans="1:4" ht="15" customHeight="1">
      <c r="A2" s="423" t="s">
        <v>603</v>
      </c>
      <c r="B2" s="423"/>
      <c r="C2" s="423"/>
      <c r="D2" s="423"/>
    </row>
    <row r="4" ht="13.5" thickBot="1">
      <c r="D4" s="12" t="s">
        <v>44</v>
      </c>
    </row>
    <row r="5" spans="1:4" ht="15.75" thickBot="1">
      <c r="A5" s="223" t="s">
        <v>552</v>
      </c>
      <c r="B5" s="223" t="s">
        <v>5</v>
      </c>
      <c r="C5" s="223" t="s">
        <v>604</v>
      </c>
      <c r="D5" s="374"/>
    </row>
    <row r="6" spans="1:4" ht="15">
      <c r="A6" s="241"/>
      <c r="B6" s="241"/>
      <c r="C6" s="241" t="s">
        <v>4</v>
      </c>
      <c r="D6" s="242" t="s">
        <v>605</v>
      </c>
    </row>
    <row r="7" spans="1:4" ht="15.75" thickBot="1">
      <c r="A7" s="241"/>
      <c r="B7" s="241"/>
      <c r="C7" s="241"/>
      <c r="D7" s="243" t="s">
        <v>92</v>
      </c>
    </row>
    <row r="8" spans="1:4" ht="9" customHeight="1" thickBot="1">
      <c r="A8" s="183">
        <v>1</v>
      </c>
      <c r="B8" s="183">
        <v>2</v>
      </c>
      <c r="C8" s="183">
        <v>3</v>
      </c>
      <c r="D8" s="183">
        <v>5</v>
      </c>
    </row>
    <row r="9" spans="1:4" ht="19.5" customHeight="1">
      <c r="A9" s="244" t="s">
        <v>13</v>
      </c>
      <c r="B9" s="245" t="s">
        <v>606</v>
      </c>
      <c r="C9" s="244"/>
      <c r="D9" s="262">
        <v>9805500</v>
      </c>
    </row>
    <row r="10" spans="1:4" ht="19.5" customHeight="1">
      <c r="A10" s="246" t="s">
        <v>14</v>
      </c>
      <c r="B10" s="247" t="s">
        <v>98</v>
      </c>
      <c r="C10" s="246"/>
      <c r="D10" s="263">
        <v>10005500</v>
      </c>
    </row>
    <row r="11" spans="1:4" ht="19.5" customHeight="1">
      <c r="A11" s="246"/>
      <c r="B11" s="247" t="s">
        <v>607</v>
      </c>
      <c r="C11" s="246"/>
      <c r="D11" s="263"/>
    </row>
    <row r="12" spans="1:4" ht="19.5" customHeight="1" thickBot="1">
      <c r="A12" s="248"/>
      <c r="B12" s="249" t="s">
        <v>608</v>
      </c>
      <c r="C12" s="248"/>
      <c r="D12" s="264">
        <v>200000</v>
      </c>
    </row>
    <row r="13" spans="1:4" ht="19.5" customHeight="1" thickBot="1">
      <c r="A13" s="223" t="s">
        <v>11</v>
      </c>
      <c r="B13" s="250" t="s">
        <v>609</v>
      </c>
      <c r="C13" s="251"/>
      <c r="D13" s="265">
        <v>200000</v>
      </c>
    </row>
    <row r="14" spans="1:4" ht="19.5" customHeight="1" thickBot="1">
      <c r="A14" s="424" t="s">
        <v>27</v>
      </c>
      <c r="B14" s="425"/>
      <c r="C14" s="252"/>
      <c r="D14" s="266">
        <v>1047740</v>
      </c>
    </row>
    <row r="15" spans="1:4" ht="19.5" customHeight="1">
      <c r="A15" s="253" t="s">
        <v>13</v>
      </c>
      <c r="B15" s="254" t="s">
        <v>21</v>
      </c>
      <c r="C15" s="253" t="s">
        <v>28</v>
      </c>
      <c r="D15" s="267">
        <v>1047740</v>
      </c>
    </row>
    <row r="16" spans="1:4" ht="19.5" customHeight="1">
      <c r="A16" s="246" t="s">
        <v>14</v>
      </c>
      <c r="B16" s="247" t="s">
        <v>22</v>
      </c>
      <c r="C16" s="246" t="s">
        <v>28</v>
      </c>
      <c r="D16" s="263"/>
    </row>
    <row r="17" spans="1:4" ht="49.5" customHeight="1">
      <c r="A17" s="246" t="s">
        <v>15</v>
      </c>
      <c r="B17" s="255" t="s">
        <v>610</v>
      </c>
      <c r="C17" s="246" t="s">
        <v>54</v>
      </c>
      <c r="D17" s="263"/>
    </row>
    <row r="18" spans="1:4" ht="19.5" customHeight="1">
      <c r="A18" s="246" t="s">
        <v>1</v>
      </c>
      <c r="B18" s="247" t="s">
        <v>30</v>
      </c>
      <c r="C18" s="246" t="s">
        <v>55</v>
      </c>
      <c r="D18" s="263"/>
    </row>
    <row r="19" spans="1:4" ht="19.5" customHeight="1">
      <c r="A19" s="246" t="s">
        <v>20</v>
      </c>
      <c r="B19" s="247" t="s">
        <v>611</v>
      </c>
      <c r="C19" s="246" t="s">
        <v>612</v>
      </c>
      <c r="D19" s="263"/>
    </row>
    <row r="20" spans="1:4" ht="19.5" customHeight="1">
      <c r="A20" s="246" t="s">
        <v>23</v>
      </c>
      <c r="B20" s="247" t="s">
        <v>24</v>
      </c>
      <c r="C20" s="246" t="s">
        <v>29</v>
      </c>
      <c r="D20" s="263"/>
    </row>
    <row r="21" spans="1:4" ht="19.5" customHeight="1">
      <c r="A21" s="246" t="s">
        <v>25</v>
      </c>
      <c r="B21" s="247" t="s">
        <v>613</v>
      </c>
      <c r="C21" s="246" t="s">
        <v>614</v>
      </c>
      <c r="D21" s="263"/>
    </row>
    <row r="22" spans="1:4" ht="19.5" customHeight="1">
      <c r="A22" s="246" t="s">
        <v>32</v>
      </c>
      <c r="B22" s="247" t="s">
        <v>615</v>
      </c>
      <c r="C22" s="246" t="s">
        <v>616</v>
      </c>
      <c r="D22" s="263"/>
    </row>
    <row r="23" spans="1:4" ht="19.5" customHeight="1" thickBot="1">
      <c r="A23" s="244" t="s">
        <v>617</v>
      </c>
      <c r="B23" s="245" t="s">
        <v>53</v>
      </c>
      <c r="C23" s="244" t="s">
        <v>31</v>
      </c>
      <c r="D23" s="262"/>
    </row>
    <row r="24" spans="1:4" ht="19.5" customHeight="1" thickBot="1">
      <c r="A24" s="424" t="s">
        <v>618</v>
      </c>
      <c r="B24" s="425"/>
      <c r="C24" s="252"/>
      <c r="D24" s="266">
        <v>847740</v>
      </c>
    </row>
    <row r="25" spans="1:4" ht="19.5" customHeight="1">
      <c r="A25" s="256" t="s">
        <v>13</v>
      </c>
      <c r="B25" s="257" t="s">
        <v>56</v>
      </c>
      <c r="C25" s="256" t="s">
        <v>34</v>
      </c>
      <c r="D25" s="268">
        <v>552469</v>
      </c>
    </row>
    <row r="26" spans="1:4" ht="19.5" customHeight="1">
      <c r="A26" s="246" t="s">
        <v>14</v>
      </c>
      <c r="B26" s="247" t="s">
        <v>33</v>
      </c>
      <c r="C26" s="246" t="s">
        <v>34</v>
      </c>
      <c r="D26" s="263">
        <v>295271</v>
      </c>
    </row>
    <row r="27" spans="1:4" ht="49.5" customHeight="1">
      <c r="A27" s="246" t="s">
        <v>15</v>
      </c>
      <c r="B27" s="255" t="s">
        <v>619</v>
      </c>
      <c r="C27" s="246" t="s">
        <v>59</v>
      </c>
      <c r="D27" s="263"/>
    </row>
    <row r="28" spans="1:4" ht="19.5" customHeight="1">
      <c r="A28" s="246" t="s">
        <v>1</v>
      </c>
      <c r="B28" s="247" t="s">
        <v>57</v>
      </c>
      <c r="C28" s="246" t="s">
        <v>51</v>
      </c>
      <c r="D28" s="263"/>
    </row>
    <row r="29" spans="1:4" ht="19.5" customHeight="1">
      <c r="A29" s="246" t="s">
        <v>20</v>
      </c>
      <c r="B29" s="247" t="s">
        <v>58</v>
      </c>
      <c r="C29" s="246" t="s">
        <v>36</v>
      </c>
      <c r="D29" s="263"/>
    </row>
    <row r="30" spans="1:4" ht="19.5" customHeight="1">
      <c r="A30" s="246" t="s">
        <v>23</v>
      </c>
      <c r="B30" s="247" t="s">
        <v>573</v>
      </c>
      <c r="C30" s="246" t="s">
        <v>37</v>
      </c>
      <c r="D30" s="263"/>
    </row>
    <row r="31" spans="1:4" ht="19.5" customHeight="1">
      <c r="A31" s="246" t="s">
        <v>25</v>
      </c>
      <c r="B31" s="258" t="s">
        <v>620</v>
      </c>
      <c r="C31" s="259" t="s">
        <v>621</v>
      </c>
      <c r="D31" s="269"/>
    </row>
    <row r="32" spans="1:4" ht="19.5" customHeight="1" thickBot="1">
      <c r="A32" s="260" t="s">
        <v>32</v>
      </c>
      <c r="B32" s="261" t="s">
        <v>38</v>
      </c>
      <c r="C32" s="260" t="s">
        <v>35</v>
      </c>
      <c r="D32" s="270"/>
    </row>
    <row r="33" spans="1:4" ht="19.5" customHeight="1">
      <c r="A33" s="6"/>
      <c r="B33" s="7"/>
      <c r="C33" s="7"/>
      <c r="D33" s="357"/>
    </row>
    <row r="34" ht="12.75">
      <c r="A34" s="5"/>
    </row>
    <row r="35" spans="1:2" ht="14.25">
      <c r="A35" s="5" t="s">
        <v>623</v>
      </c>
      <c r="B35" s="2" t="s">
        <v>622</v>
      </c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</sheetData>
  <mergeCells count="4">
    <mergeCell ref="A1:D1"/>
    <mergeCell ref="A14:B14"/>
    <mergeCell ref="A24:B24"/>
    <mergeCell ref="A2:D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  <headerFooter alignWithMargins="0">
    <oddHeader>&amp;RZałącznik nr 4
do uchwały Rady Gminy 
nr VII/24/2007
z dnia 30 marca 2007r.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60"/>
  <sheetViews>
    <sheetView defaultGridColor="0" zoomScale="75" zoomScaleNormal="75" colorId="8" workbookViewId="0" topLeftCell="B37">
      <selection activeCell="G64" sqref="G64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2.625" style="2" customWidth="1"/>
    <col min="6" max="6" width="11.125" style="2" customWidth="1"/>
    <col min="7" max="7" width="12.75390625" style="0" customWidth="1"/>
    <col min="8" max="8" width="15.125" style="0" customWidth="1"/>
    <col min="9" max="9" width="15.75390625" style="0" customWidth="1"/>
    <col min="10" max="10" width="21.625" style="0" customWidth="1"/>
  </cols>
  <sheetData>
    <row r="1" spans="1:10" ht="48.75" customHeight="1">
      <c r="A1" s="429" t="s">
        <v>64</v>
      </c>
      <c r="B1" s="429"/>
      <c r="C1" s="429"/>
      <c r="D1" s="429"/>
      <c r="E1" s="429"/>
      <c r="F1" s="429"/>
      <c r="G1" s="429"/>
      <c r="H1" s="429"/>
      <c r="I1" s="429"/>
      <c r="J1" s="429"/>
    </row>
    <row r="2" ht="12.75">
      <c r="J2" s="11" t="s">
        <v>44</v>
      </c>
    </row>
    <row r="3" spans="1:10" s="5" customFormat="1" ht="20.25" customHeight="1">
      <c r="A3" s="383" t="s">
        <v>2</v>
      </c>
      <c r="B3" s="407" t="s">
        <v>3</v>
      </c>
      <c r="C3" s="407" t="s">
        <v>165</v>
      </c>
      <c r="D3" s="411" t="s">
        <v>149</v>
      </c>
      <c r="E3" s="411" t="s">
        <v>176</v>
      </c>
      <c r="F3" s="411" t="s">
        <v>104</v>
      </c>
      <c r="G3" s="411"/>
      <c r="H3" s="411"/>
      <c r="I3" s="411"/>
      <c r="J3" s="411"/>
    </row>
    <row r="4" spans="1:10" s="5" customFormat="1" ht="20.25" customHeight="1">
      <c r="A4" s="383"/>
      <c r="B4" s="408"/>
      <c r="C4" s="408"/>
      <c r="D4" s="383"/>
      <c r="E4" s="411"/>
      <c r="F4" s="411" t="s">
        <v>147</v>
      </c>
      <c r="G4" s="411" t="s">
        <v>6</v>
      </c>
      <c r="H4" s="411"/>
      <c r="I4" s="411"/>
      <c r="J4" s="411" t="s">
        <v>148</v>
      </c>
    </row>
    <row r="5" spans="1:10" s="5" customFormat="1" ht="65.25" customHeight="1">
      <c r="A5" s="383"/>
      <c r="B5" s="409"/>
      <c r="C5" s="409"/>
      <c r="D5" s="383"/>
      <c r="E5" s="411"/>
      <c r="F5" s="411"/>
      <c r="G5" s="20" t="s">
        <v>144</v>
      </c>
      <c r="H5" s="20" t="s">
        <v>145</v>
      </c>
      <c r="I5" s="20" t="s">
        <v>177</v>
      </c>
      <c r="J5" s="411"/>
    </row>
    <row r="6" spans="1:10" ht="9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ht="19.5" customHeight="1">
      <c r="A7" s="28">
        <v>750</v>
      </c>
      <c r="B7" s="28"/>
      <c r="C7" s="28"/>
      <c r="D7" s="272">
        <f>SUM(D8)</f>
        <v>62496</v>
      </c>
      <c r="E7" s="272">
        <f>SUM(E8)</f>
        <v>62496</v>
      </c>
      <c r="F7" s="272">
        <f>SUM(F8)</f>
        <v>62496</v>
      </c>
      <c r="G7" s="272">
        <f>SUM(G8)</f>
        <v>50716</v>
      </c>
      <c r="H7" s="272">
        <f>SUM(H8)</f>
        <v>11780</v>
      </c>
      <c r="I7" s="272"/>
      <c r="J7" s="272"/>
    </row>
    <row r="8" spans="1:10" ht="19.5" customHeight="1">
      <c r="A8" s="271"/>
      <c r="B8" s="274">
        <v>75011</v>
      </c>
      <c r="C8" s="274"/>
      <c r="D8" s="275">
        <f>SUM(D9:D13)</f>
        <v>62496</v>
      </c>
      <c r="E8" s="275">
        <f>SUM(E9:E13)</f>
        <v>62496</v>
      </c>
      <c r="F8" s="275">
        <f>SUM(F9:F13)</f>
        <v>62496</v>
      </c>
      <c r="G8" s="275">
        <f>SUM(G9:G13)</f>
        <v>50716</v>
      </c>
      <c r="H8" s="275">
        <f>SUM(H9:H13)</f>
        <v>11780</v>
      </c>
      <c r="I8" s="275"/>
      <c r="J8" s="275"/>
    </row>
    <row r="9" spans="1:10" ht="19.5" customHeight="1">
      <c r="A9" s="25"/>
      <c r="B9" s="273"/>
      <c r="C9" s="22">
        <v>2010</v>
      </c>
      <c r="D9" s="230">
        <v>62496</v>
      </c>
      <c r="E9" s="230"/>
      <c r="F9" s="230"/>
      <c r="G9" s="230"/>
      <c r="H9" s="230"/>
      <c r="I9" s="230"/>
      <c r="J9" s="230"/>
    </row>
    <row r="10" spans="1:10" ht="19.5" customHeight="1">
      <c r="A10" s="25"/>
      <c r="B10" s="25"/>
      <c r="C10" s="22">
        <v>4010</v>
      </c>
      <c r="D10" s="230"/>
      <c r="E10" s="230">
        <v>48066</v>
      </c>
      <c r="F10" s="230">
        <v>48066</v>
      </c>
      <c r="G10" s="230">
        <v>48066</v>
      </c>
      <c r="H10" s="230"/>
      <c r="I10" s="230"/>
      <c r="J10" s="230"/>
    </row>
    <row r="11" spans="1:10" ht="19.5" customHeight="1">
      <c r="A11" s="25"/>
      <c r="B11" s="25"/>
      <c r="C11" s="22">
        <v>4040</v>
      </c>
      <c r="D11" s="230"/>
      <c r="E11" s="230">
        <v>2650</v>
      </c>
      <c r="F11" s="230">
        <v>2650</v>
      </c>
      <c r="G11" s="230">
        <v>2650</v>
      </c>
      <c r="H11" s="230"/>
      <c r="I11" s="230"/>
      <c r="J11" s="230"/>
    </row>
    <row r="12" spans="1:10" ht="19.5" customHeight="1">
      <c r="A12" s="25"/>
      <c r="B12" s="25"/>
      <c r="C12" s="22">
        <v>4110</v>
      </c>
      <c r="D12" s="230"/>
      <c r="E12" s="230">
        <v>9980</v>
      </c>
      <c r="F12" s="230">
        <v>9980</v>
      </c>
      <c r="G12" s="230"/>
      <c r="H12" s="230">
        <v>9980</v>
      </c>
      <c r="I12" s="230"/>
      <c r="J12" s="230"/>
    </row>
    <row r="13" spans="1:10" ht="19.5" customHeight="1">
      <c r="A13" s="66"/>
      <c r="B13" s="66"/>
      <c r="C13" s="22">
        <v>4120</v>
      </c>
      <c r="D13" s="230"/>
      <c r="E13" s="230">
        <v>1800</v>
      </c>
      <c r="F13" s="230">
        <v>1800</v>
      </c>
      <c r="G13" s="230"/>
      <c r="H13" s="230">
        <v>1800</v>
      </c>
      <c r="I13" s="230"/>
      <c r="J13" s="230"/>
    </row>
    <row r="14" spans="1:10" ht="19.5" customHeight="1">
      <c r="A14" s="28">
        <v>751</v>
      </c>
      <c r="B14" s="28"/>
      <c r="C14" s="279"/>
      <c r="D14" s="280">
        <f>SUM(D15,D19)</f>
        <v>4694</v>
      </c>
      <c r="E14" s="280">
        <f>SUM(E15,E19)</f>
        <v>4694</v>
      </c>
      <c r="F14" s="280">
        <f>SUM(F15,F19)</f>
        <v>4694</v>
      </c>
      <c r="G14" s="280">
        <f>SUM(G15,G19)</f>
        <v>343</v>
      </c>
      <c r="H14" s="280">
        <f>SUM(H15,H19)</f>
        <v>67</v>
      </c>
      <c r="I14" s="280"/>
      <c r="J14" s="280"/>
    </row>
    <row r="15" spans="1:10" ht="19.5" customHeight="1">
      <c r="A15" s="281"/>
      <c r="B15" s="282">
        <v>75101</v>
      </c>
      <c r="C15" s="274"/>
      <c r="D15" s="275">
        <f>SUM(D16:D18)</f>
        <v>900</v>
      </c>
      <c r="E15" s="275">
        <f>SUM(E16:E18)</f>
        <v>900</v>
      </c>
      <c r="F15" s="275">
        <f>SUM(F16:F18)</f>
        <v>900</v>
      </c>
      <c r="G15" s="275"/>
      <c r="H15" s="275"/>
      <c r="I15" s="275"/>
      <c r="J15" s="230"/>
    </row>
    <row r="16" spans="1:10" ht="19.5" customHeight="1">
      <c r="A16" s="273"/>
      <c r="B16" s="273"/>
      <c r="C16" s="22">
        <v>2010</v>
      </c>
      <c r="D16" s="230">
        <v>900</v>
      </c>
      <c r="E16" s="230"/>
      <c r="F16" s="230"/>
      <c r="G16" s="230"/>
      <c r="H16" s="230"/>
      <c r="I16" s="230"/>
      <c r="J16" s="230"/>
    </row>
    <row r="17" spans="1:10" ht="19.5" customHeight="1">
      <c r="A17" s="25"/>
      <c r="B17" s="25"/>
      <c r="C17" s="22">
        <v>4210</v>
      </c>
      <c r="D17" s="230"/>
      <c r="E17" s="230">
        <v>400</v>
      </c>
      <c r="F17" s="230">
        <v>400</v>
      </c>
      <c r="G17" s="230"/>
      <c r="H17" s="230"/>
      <c r="I17" s="230"/>
      <c r="J17" s="230"/>
    </row>
    <row r="18" spans="1:10" ht="19.5" customHeight="1">
      <c r="A18" s="66"/>
      <c r="B18" s="66"/>
      <c r="C18" s="22">
        <v>4300</v>
      </c>
      <c r="D18" s="230"/>
      <c r="E18" s="230">
        <v>500</v>
      </c>
      <c r="F18" s="230">
        <v>500</v>
      </c>
      <c r="G18" s="230"/>
      <c r="H18" s="230"/>
      <c r="I18" s="230"/>
      <c r="J18" s="230"/>
    </row>
    <row r="19" spans="1:10" ht="19.5" customHeight="1">
      <c r="A19" s="278"/>
      <c r="B19" s="281">
        <v>75109</v>
      </c>
      <c r="C19" s="282"/>
      <c r="D19" s="283">
        <f>SUM(D20)</f>
        <v>3794</v>
      </c>
      <c r="E19" s="283">
        <f>SUM(E20:E28)</f>
        <v>3794</v>
      </c>
      <c r="F19" s="283">
        <f>SUM(F21:F28)</f>
        <v>3794</v>
      </c>
      <c r="G19" s="283">
        <f>SUM(G21:G24)</f>
        <v>343</v>
      </c>
      <c r="H19" s="283">
        <f>SUM(H21:H23)</f>
        <v>67</v>
      </c>
      <c r="I19" s="283"/>
      <c r="J19" s="283"/>
    </row>
    <row r="20" spans="1:10" ht="19.5" customHeight="1">
      <c r="A20" s="278"/>
      <c r="B20" s="278"/>
      <c r="C20" s="276">
        <v>2010</v>
      </c>
      <c r="D20" s="277">
        <v>3794</v>
      </c>
      <c r="E20" s="277"/>
      <c r="F20" s="277"/>
      <c r="G20" s="277"/>
      <c r="H20" s="277"/>
      <c r="I20" s="277"/>
      <c r="J20" s="277"/>
    </row>
    <row r="21" spans="1:10" ht="19.5" customHeight="1">
      <c r="A21" s="278"/>
      <c r="B21" s="278"/>
      <c r="C21" s="276">
        <v>3030</v>
      </c>
      <c r="D21" s="277"/>
      <c r="E21" s="277">
        <v>2460</v>
      </c>
      <c r="F21" s="277">
        <v>2460</v>
      </c>
      <c r="G21" s="277"/>
      <c r="H21" s="277"/>
      <c r="I21" s="277"/>
      <c r="J21" s="277"/>
    </row>
    <row r="22" spans="1:10" ht="19.5" customHeight="1">
      <c r="A22" s="278"/>
      <c r="B22" s="278"/>
      <c r="C22" s="276">
        <v>4110</v>
      </c>
      <c r="D22" s="277"/>
      <c r="E22" s="277">
        <v>59</v>
      </c>
      <c r="F22" s="277">
        <v>59</v>
      </c>
      <c r="G22" s="277"/>
      <c r="H22" s="277">
        <v>59</v>
      </c>
      <c r="I22" s="277"/>
      <c r="J22" s="277"/>
    </row>
    <row r="23" spans="1:10" ht="19.5" customHeight="1">
      <c r="A23" s="278"/>
      <c r="B23" s="278"/>
      <c r="C23" s="276">
        <v>4120</v>
      </c>
      <c r="D23" s="277"/>
      <c r="E23" s="277">
        <v>8</v>
      </c>
      <c r="F23" s="277">
        <v>8</v>
      </c>
      <c r="G23" s="277"/>
      <c r="H23" s="277">
        <v>8</v>
      </c>
      <c r="I23" s="277"/>
      <c r="J23" s="277"/>
    </row>
    <row r="24" spans="1:10" ht="19.5" customHeight="1">
      <c r="A24" s="278"/>
      <c r="B24" s="278"/>
      <c r="C24" s="276">
        <v>4170</v>
      </c>
      <c r="D24" s="277"/>
      <c r="E24" s="277">
        <v>343</v>
      </c>
      <c r="F24" s="277">
        <v>343</v>
      </c>
      <c r="G24" s="277">
        <v>343</v>
      </c>
      <c r="H24" s="277"/>
      <c r="I24" s="277"/>
      <c r="J24" s="277"/>
    </row>
    <row r="25" spans="1:10" ht="19.5" customHeight="1">
      <c r="A25" s="278"/>
      <c r="B25" s="278"/>
      <c r="C25" s="276">
        <v>4210</v>
      </c>
      <c r="D25" s="277"/>
      <c r="E25" s="277">
        <v>583</v>
      </c>
      <c r="F25" s="277">
        <v>583</v>
      </c>
      <c r="G25" s="277"/>
      <c r="H25" s="277"/>
      <c r="I25" s="277"/>
      <c r="J25" s="277"/>
    </row>
    <row r="26" spans="1:10" ht="19.5" customHeight="1">
      <c r="A26" s="278"/>
      <c r="B26" s="278"/>
      <c r="C26" s="276">
        <v>4300</v>
      </c>
      <c r="D26" s="277"/>
      <c r="E26" s="277">
        <v>95</v>
      </c>
      <c r="F26" s="277">
        <v>95</v>
      </c>
      <c r="G26" s="277"/>
      <c r="H26" s="277"/>
      <c r="I26" s="277"/>
      <c r="J26" s="277"/>
    </row>
    <row r="27" spans="1:10" ht="19.5" customHeight="1">
      <c r="A27" s="278"/>
      <c r="B27" s="278"/>
      <c r="C27" s="276">
        <v>4410</v>
      </c>
      <c r="D27" s="277"/>
      <c r="E27" s="277">
        <v>141</v>
      </c>
      <c r="F27" s="277">
        <v>141</v>
      </c>
      <c r="G27" s="277"/>
      <c r="H27" s="277"/>
      <c r="I27" s="277"/>
      <c r="J27" s="277"/>
    </row>
    <row r="28" spans="1:10" ht="19.5" customHeight="1">
      <c r="A28" s="278"/>
      <c r="B28" s="278"/>
      <c r="C28" s="276">
        <v>4740</v>
      </c>
      <c r="D28" s="277"/>
      <c r="E28" s="277">
        <v>105</v>
      </c>
      <c r="F28" s="277">
        <v>105</v>
      </c>
      <c r="G28" s="277"/>
      <c r="H28" s="277"/>
      <c r="I28" s="277"/>
      <c r="J28" s="277"/>
    </row>
    <row r="29" spans="1:10" ht="19.5" customHeight="1">
      <c r="A29" s="28">
        <v>754</v>
      </c>
      <c r="B29" s="28"/>
      <c r="C29" s="279"/>
      <c r="D29" s="280">
        <f>SUM(D30)</f>
        <v>300</v>
      </c>
      <c r="E29" s="280">
        <f>SUM(E30)</f>
        <v>300</v>
      </c>
      <c r="F29" s="280">
        <f>SUM(F30)</f>
        <v>300</v>
      </c>
      <c r="G29" s="280"/>
      <c r="H29" s="280"/>
      <c r="I29" s="280"/>
      <c r="J29" s="280"/>
    </row>
    <row r="30" spans="1:10" ht="19.5" customHeight="1">
      <c r="A30" s="281"/>
      <c r="B30" s="281">
        <v>75414</v>
      </c>
      <c r="C30" s="282"/>
      <c r="D30" s="283">
        <f>SUM(D31:D32)</f>
        <v>300</v>
      </c>
      <c r="E30" s="283">
        <f>SUM(E31:E33)</f>
        <v>300</v>
      </c>
      <c r="F30" s="283">
        <f>SUM(F31:F32)</f>
        <v>300</v>
      </c>
      <c r="G30" s="283"/>
      <c r="H30" s="283"/>
      <c r="I30" s="283"/>
      <c r="J30" s="283"/>
    </row>
    <row r="31" spans="1:10" ht="19.5" customHeight="1">
      <c r="A31" s="66"/>
      <c r="B31" s="66"/>
      <c r="C31" s="276">
        <v>2010</v>
      </c>
      <c r="D31" s="277">
        <v>300</v>
      </c>
      <c r="E31" s="277"/>
      <c r="F31" s="277"/>
      <c r="G31" s="277"/>
      <c r="H31" s="277"/>
      <c r="I31" s="277"/>
      <c r="J31" s="277"/>
    </row>
    <row r="32" spans="1:10" ht="19.5" customHeight="1">
      <c r="A32" s="66"/>
      <c r="B32" s="66"/>
      <c r="C32" s="276">
        <v>4210</v>
      </c>
      <c r="D32" s="277"/>
      <c r="E32" s="277">
        <v>300</v>
      </c>
      <c r="F32" s="277">
        <v>300</v>
      </c>
      <c r="G32" s="277"/>
      <c r="H32" s="277"/>
      <c r="I32" s="277"/>
      <c r="J32" s="277"/>
    </row>
    <row r="33" spans="1:10" ht="19.5" customHeight="1">
      <c r="A33" s="66"/>
      <c r="B33" s="66"/>
      <c r="C33" s="276"/>
      <c r="D33" s="277"/>
      <c r="E33" s="277"/>
      <c r="F33" s="277"/>
      <c r="G33" s="277"/>
      <c r="H33" s="277"/>
      <c r="I33" s="277"/>
      <c r="J33" s="277"/>
    </row>
    <row r="34" spans="1:10" ht="19.5" customHeight="1">
      <c r="A34" s="284">
        <v>852</v>
      </c>
      <c r="B34" s="284"/>
      <c r="C34" s="279"/>
      <c r="D34" s="280">
        <f>SUM(D35,D52,D55,)</f>
        <v>2204864</v>
      </c>
      <c r="E34" s="280">
        <f>SUM(E35,E52,E55)</f>
        <v>2204864</v>
      </c>
      <c r="F34" s="280">
        <f>SUM(F35,F52,F55)</f>
        <v>2204864</v>
      </c>
      <c r="G34" s="280">
        <f>SUM(G35,)</f>
        <v>39146</v>
      </c>
      <c r="H34" s="280">
        <f>SUM(H35)</f>
        <v>7738</v>
      </c>
      <c r="I34" s="280">
        <f>SUM(I35,I55)</f>
        <v>2133388</v>
      </c>
      <c r="J34" s="280"/>
    </row>
    <row r="35" spans="1:10" ht="19.5" customHeight="1">
      <c r="A35" s="66"/>
      <c r="B35" s="285">
        <v>85212</v>
      </c>
      <c r="C35" s="282"/>
      <c r="D35" s="283">
        <f>SUM(D36:D51)</f>
        <v>2128837</v>
      </c>
      <c r="E35" s="283">
        <f>SUM(E37:E51)</f>
        <v>2128837</v>
      </c>
      <c r="F35" s="283">
        <f>SUM(F36:F51)</f>
        <v>2128837</v>
      </c>
      <c r="G35" s="283">
        <f>SUM(G37:G46)</f>
        <v>39146</v>
      </c>
      <c r="H35" s="283">
        <f>SUM(H36:H42)</f>
        <v>7738</v>
      </c>
      <c r="I35" s="283">
        <f>SUM(I37:I38)</f>
        <v>2066832</v>
      </c>
      <c r="J35" s="283"/>
    </row>
    <row r="36" spans="1:10" ht="19.5" customHeight="1">
      <c r="A36" s="66"/>
      <c r="B36" s="66"/>
      <c r="C36" s="276">
        <v>2010</v>
      </c>
      <c r="D36" s="277">
        <v>2128837</v>
      </c>
      <c r="E36" s="277"/>
      <c r="F36" s="277"/>
      <c r="G36" s="277"/>
      <c r="H36" s="277"/>
      <c r="I36" s="277"/>
      <c r="J36" s="277"/>
    </row>
    <row r="37" spans="1:10" ht="19.5" customHeight="1">
      <c r="A37" s="66"/>
      <c r="B37" s="66"/>
      <c r="C37" s="276">
        <v>3110</v>
      </c>
      <c r="D37" s="277"/>
      <c r="E37" s="277">
        <v>2066832</v>
      </c>
      <c r="F37" s="277">
        <v>2066832</v>
      </c>
      <c r="G37" s="277"/>
      <c r="H37" s="277"/>
      <c r="I37" s="277">
        <v>2066832</v>
      </c>
      <c r="J37" s="277"/>
    </row>
    <row r="38" spans="1:10" ht="19.5" customHeight="1">
      <c r="A38" s="66"/>
      <c r="B38" s="66"/>
      <c r="C38" s="276">
        <v>4010</v>
      </c>
      <c r="D38" s="277"/>
      <c r="E38" s="277">
        <v>36144</v>
      </c>
      <c r="F38" s="277">
        <v>36144</v>
      </c>
      <c r="G38" s="277">
        <v>36144</v>
      </c>
      <c r="H38" s="277"/>
      <c r="I38" s="277"/>
      <c r="J38" s="277"/>
    </row>
    <row r="39" spans="1:10" ht="19.5" customHeight="1">
      <c r="A39" s="66"/>
      <c r="B39" s="66"/>
      <c r="C39" s="276">
        <v>4040</v>
      </c>
      <c r="D39" s="277"/>
      <c r="E39" s="277">
        <v>2202</v>
      </c>
      <c r="F39" s="277">
        <v>2202</v>
      </c>
      <c r="G39" s="277">
        <v>2202</v>
      </c>
      <c r="H39" s="277"/>
      <c r="I39" s="277"/>
      <c r="J39" s="277"/>
    </row>
    <row r="40" spans="1:10" ht="19.5" customHeight="1">
      <c r="A40" s="66"/>
      <c r="B40" s="66"/>
      <c r="C40" s="276">
        <v>4110</v>
      </c>
      <c r="D40" s="277"/>
      <c r="E40" s="277">
        <v>6799</v>
      </c>
      <c r="F40" s="277">
        <v>6799</v>
      </c>
      <c r="G40" s="277"/>
      <c r="H40" s="277">
        <v>6799</v>
      </c>
      <c r="I40" s="277"/>
      <c r="J40" s="277"/>
    </row>
    <row r="41" spans="1:10" ht="19.5" customHeight="1">
      <c r="A41" s="66"/>
      <c r="B41" s="66"/>
      <c r="C41" s="276">
        <v>4120</v>
      </c>
      <c r="D41" s="277"/>
      <c r="E41" s="277">
        <v>939</v>
      </c>
      <c r="F41" s="277">
        <v>939</v>
      </c>
      <c r="G41" s="277"/>
      <c r="H41" s="277">
        <v>939</v>
      </c>
      <c r="I41" s="277"/>
      <c r="J41" s="277"/>
    </row>
    <row r="42" spans="1:10" ht="19.5" customHeight="1">
      <c r="A42" s="66"/>
      <c r="B42" s="66"/>
      <c r="C42" s="276">
        <v>4170</v>
      </c>
      <c r="D42" s="277"/>
      <c r="E42" s="277">
        <v>800</v>
      </c>
      <c r="F42" s="277">
        <v>800</v>
      </c>
      <c r="G42" s="277">
        <v>800</v>
      </c>
      <c r="H42" s="277"/>
      <c r="I42" s="277"/>
      <c r="J42" s="277"/>
    </row>
    <row r="43" spans="1:10" ht="19.5" customHeight="1">
      <c r="A43" s="66"/>
      <c r="B43" s="66"/>
      <c r="C43" s="276">
        <v>4210</v>
      </c>
      <c r="D43" s="277"/>
      <c r="E43" s="277">
        <v>4022</v>
      </c>
      <c r="F43" s="277">
        <v>4022</v>
      </c>
      <c r="G43" s="277"/>
      <c r="H43" s="277"/>
      <c r="I43" s="277"/>
      <c r="J43" s="277"/>
    </row>
    <row r="44" spans="1:10" ht="19.5" customHeight="1">
      <c r="A44" s="66"/>
      <c r="B44" s="66"/>
      <c r="C44" s="276">
        <v>4270</v>
      </c>
      <c r="D44" s="277"/>
      <c r="E44" s="277">
        <v>700</v>
      </c>
      <c r="F44" s="277">
        <v>700</v>
      </c>
      <c r="G44" s="277"/>
      <c r="H44" s="277"/>
      <c r="I44" s="277"/>
      <c r="J44" s="277"/>
    </row>
    <row r="45" spans="1:10" ht="19.5" customHeight="1">
      <c r="A45" s="66"/>
      <c r="B45" s="66"/>
      <c r="C45" s="276">
        <v>4300</v>
      </c>
      <c r="D45" s="277"/>
      <c r="E45" s="277">
        <v>3092</v>
      </c>
      <c r="F45" s="277">
        <v>3092</v>
      </c>
      <c r="G45" s="277"/>
      <c r="H45" s="277"/>
      <c r="I45" s="277"/>
      <c r="J45" s="277"/>
    </row>
    <row r="46" spans="1:10" ht="19.5" customHeight="1">
      <c r="A46" s="66"/>
      <c r="B46" s="66"/>
      <c r="C46" s="276">
        <v>4350</v>
      </c>
      <c r="D46" s="277"/>
      <c r="E46" s="277">
        <v>600</v>
      </c>
      <c r="F46" s="277">
        <v>600</v>
      </c>
      <c r="G46" s="277"/>
      <c r="H46" s="277"/>
      <c r="I46" s="277"/>
      <c r="J46" s="277"/>
    </row>
    <row r="47" spans="1:10" ht="19.5" customHeight="1">
      <c r="A47" s="66"/>
      <c r="B47" s="66"/>
      <c r="C47" s="276">
        <v>4370</v>
      </c>
      <c r="D47" s="277"/>
      <c r="E47" s="277">
        <v>1500</v>
      </c>
      <c r="F47" s="277">
        <v>1500</v>
      </c>
      <c r="G47" s="277"/>
      <c r="H47" s="277"/>
      <c r="I47" s="277"/>
      <c r="J47" s="277"/>
    </row>
    <row r="48" spans="1:10" ht="19.5" customHeight="1">
      <c r="A48" s="66"/>
      <c r="B48" s="66"/>
      <c r="C48" s="276">
        <v>4440</v>
      </c>
      <c r="D48" s="277"/>
      <c r="E48" s="277">
        <v>1407</v>
      </c>
      <c r="F48" s="277">
        <v>1407</v>
      </c>
      <c r="G48" s="277"/>
      <c r="H48" s="277"/>
      <c r="I48" s="277"/>
      <c r="J48" s="277"/>
    </row>
    <row r="49" spans="1:10" ht="19.5" customHeight="1">
      <c r="A49" s="66"/>
      <c r="B49" s="66"/>
      <c r="C49" s="276">
        <v>4700</v>
      </c>
      <c r="D49" s="277"/>
      <c r="E49" s="277">
        <v>800</v>
      </c>
      <c r="F49" s="277">
        <v>800</v>
      </c>
      <c r="G49" s="277"/>
      <c r="H49" s="277"/>
      <c r="I49" s="277"/>
      <c r="J49" s="277"/>
    </row>
    <row r="50" spans="1:10" ht="19.5" customHeight="1">
      <c r="A50" s="66"/>
      <c r="B50" s="66"/>
      <c r="C50" s="276">
        <v>4740</v>
      </c>
      <c r="D50" s="277"/>
      <c r="E50" s="277">
        <v>1000</v>
      </c>
      <c r="F50" s="277">
        <v>1000</v>
      </c>
      <c r="G50" s="277"/>
      <c r="H50" s="277"/>
      <c r="I50" s="277"/>
      <c r="J50" s="277"/>
    </row>
    <row r="51" spans="1:10" ht="19.5" customHeight="1">
      <c r="A51" s="66"/>
      <c r="B51" s="66"/>
      <c r="C51" s="276">
        <v>4750</v>
      </c>
      <c r="D51" s="277"/>
      <c r="E51" s="277">
        <v>2000</v>
      </c>
      <c r="F51" s="277">
        <v>2000</v>
      </c>
      <c r="G51" s="277"/>
      <c r="H51" s="277"/>
      <c r="I51" s="277"/>
      <c r="J51" s="277"/>
    </row>
    <row r="52" spans="1:10" ht="19.5" customHeight="1">
      <c r="A52" s="278"/>
      <c r="B52" s="274">
        <v>85213</v>
      </c>
      <c r="C52" s="282"/>
      <c r="D52" s="283">
        <f>SUM(D53:D54)</f>
        <v>9471</v>
      </c>
      <c r="E52" s="283">
        <f>SUM(E53:E54)</f>
        <v>9471</v>
      </c>
      <c r="F52" s="283">
        <f>SUM(F53:F54)</f>
        <v>9471</v>
      </c>
      <c r="G52" s="283"/>
      <c r="H52" s="283"/>
      <c r="I52" s="283">
        <f>SUM(I53:I54)</f>
        <v>0</v>
      </c>
      <c r="J52" s="283"/>
    </row>
    <row r="53" spans="1:10" ht="19.5" customHeight="1">
      <c r="A53" s="278"/>
      <c r="B53" s="286"/>
      <c r="C53" s="276">
        <v>2010</v>
      </c>
      <c r="D53" s="277">
        <v>9471</v>
      </c>
      <c r="E53" s="277"/>
      <c r="F53" s="277"/>
      <c r="G53" s="277"/>
      <c r="H53" s="277"/>
      <c r="I53" s="277"/>
      <c r="J53" s="277"/>
    </row>
    <row r="54" spans="1:10" ht="19.5" customHeight="1">
      <c r="A54" s="66"/>
      <c r="B54" s="278"/>
      <c r="C54" s="276">
        <v>4130</v>
      </c>
      <c r="D54" s="277"/>
      <c r="E54" s="277">
        <v>9471</v>
      </c>
      <c r="F54" s="277">
        <v>9471</v>
      </c>
      <c r="G54" s="277"/>
      <c r="H54" s="277"/>
      <c r="I54" s="277"/>
      <c r="J54" s="277"/>
    </row>
    <row r="55" spans="1:10" ht="19.5" customHeight="1">
      <c r="A55" s="66"/>
      <c r="B55" s="287">
        <v>85214</v>
      </c>
      <c r="C55" s="282"/>
      <c r="D55" s="283">
        <f>SUM(D56:D57)</f>
        <v>66556</v>
      </c>
      <c r="E55" s="283">
        <f>SUM(E56:E57)</f>
        <v>66556</v>
      </c>
      <c r="F55" s="283">
        <f>SUM(F56:F57)</f>
        <v>66556</v>
      </c>
      <c r="G55" s="283"/>
      <c r="H55" s="283"/>
      <c r="I55" s="283">
        <f>SUM(I56:I57)</f>
        <v>66556</v>
      </c>
      <c r="J55" s="283"/>
    </row>
    <row r="56" spans="1:10" ht="19.5" customHeight="1">
      <c r="A56" s="66"/>
      <c r="B56" s="278"/>
      <c r="C56" s="276">
        <v>2010</v>
      </c>
      <c r="D56" s="277">
        <v>66556</v>
      </c>
      <c r="E56" s="277"/>
      <c r="F56" s="277"/>
      <c r="G56" s="277"/>
      <c r="H56" s="277"/>
      <c r="I56" s="277"/>
      <c r="J56" s="277"/>
    </row>
    <row r="57" spans="1:10" ht="19.5" customHeight="1">
      <c r="A57" s="66"/>
      <c r="B57" s="66"/>
      <c r="C57" s="276">
        <v>3110</v>
      </c>
      <c r="D57" s="277"/>
      <c r="E57" s="277">
        <v>66556</v>
      </c>
      <c r="F57" s="277">
        <v>66556</v>
      </c>
      <c r="G57" s="277"/>
      <c r="H57" s="277"/>
      <c r="I57" s="277">
        <v>66556</v>
      </c>
      <c r="J57" s="277"/>
    </row>
    <row r="58" spans="1:10" ht="19.5" customHeight="1">
      <c r="A58" s="426">
        <f>SUM(D7,D14,D29,D34)</f>
        <v>2272354</v>
      </c>
      <c r="B58" s="427"/>
      <c r="C58" s="427"/>
      <c r="D58" s="428"/>
      <c r="E58" s="272">
        <f>SUM(E34,E29,E14,E7)</f>
        <v>2272354</v>
      </c>
      <c r="F58" s="272">
        <f>SUM(F34,F29,F14,F7)</f>
        <v>2272354</v>
      </c>
      <c r="G58" s="272">
        <f>SUM(G34,G7)</f>
        <v>89862</v>
      </c>
      <c r="H58" s="272">
        <f>SUM(H34,H7)</f>
        <v>19518</v>
      </c>
      <c r="I58" s="272">
        <f>SUM(I34)</f>
        <v>2133388</v>
      </c>
      <c r="J58" s="22"/>
    </row>
    <row r="59" ht="12.75">
      <c r="A59" s="83"/>
    </row>
    <row r="60" ht="12.75">
      <c r="A60" s="93" t="s">
        <v>230</v>
      </c>
    </row>
  </sheetData>
  <mergeCells count="11">
    <mergeCell ref="G4:I4"/>
    <mergeCell ref="J4:J5"/>
    <mergeCell ref="F3:J3"/>
    <mergeCell ref="A1:J1"/>
    <mergeCell ref="F4:F5"/>
    <mergeCell ref="A58:D58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                 
do uchwały Rady Gminy
 nr VII/24/2007
z dnia 30 marca 2007r.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C4" sqref="C4:C6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429" t="s">
        <v>240</v>
      </c>
      <c r="B1" s="429"/>
      <c r="C1" s="429"/>
      <c r="D1" s="429"/>
      <c r="E1" s="429"/>
      <c r="F1" s="429"/>
      <c r="G1" s="429"/>
      <c r="H1" s="429"/>
      <c r="I1" s="429"/>
      <c r="J1" s="429"/>
    </row>
    <row r="2" spans="1:6" ht="15.75">
      <c r="A2" s="14"/>
      <c r="B2" s="14"/>
      <c r="C2" s="14"/>
      <c r="D2" s="14"/>
      <c r="E2" s="14"/>
      <c r="F2" s="14"/>
    </row>
    <row r="3" spans="1:10" ht="13.5" customHeight="1">
      <c r="A3" s="7"/>
      <c r="B3" s="7"/>
      <c r="C3" s="7"/>
      <c r="D3" s="7"/>
      <c r="E3" s="7"/>
      <c r="F3" s="7"/>
      <c r="J3" s="83" t="s">
        <v>44</v>
      </c>
    </row>
    <row r="4" spans="1:10" ht="20.25" customHeight="1">
      <c r="A4" s="383" t="s">
        <v>2</v>
      </c>
      <c r="B4" s="407" t="s">
        <v>3</v>
      </c>
      <c r="C4" s="407" t="s">
        <v>165</v>
      </c>
      <c r="D4" s="411" t="s">
        <v>149</v>
      </c>
      <c r="E4" s="411" t="s">
        <v>176</v>
      </c>
      <c r="F4" s="411" t="s">
        <v>104</v>
      </c>
      <c r="G4" s="411"/>
      <c r="H4" s="411"/>
      <c r="I4" s="411"/>
      <c r="J4" s="411"/>
    </row>
    <row r="5" spans="1:10" ht="18" customHeight="1">
      <c r="A5" s="383"/>
      <c r="B5" s="408"/>
      <c r="C5" s="408"/>
      <c r="D5" s="383"/>
      <c r="E5" s="411"/>
      <c r="F5" s="411" t="s">
        <v>147</v>
      </c>
      <c r="G5" s="411" t="s">
        <v>6</v>
      </c>
      <c r="H5" s="411"/>
      <c r="I5" s="411"/>
      <c r="J5" s="411" t="s">
        <v>148</v>
      </c>
    </row>
    <row r="6" spans="1:10" ht="69" customHeight="1">
      <c r="A6" s="383"/>
      <c r="B6" s="409"/>
      <c r="C6" s="409"/>
      <c r="D6" s="383"/>
      <c r="E6" s="411"/>
      <c r="F6" s="411"/>
      <c r="G6" s="20" t="s">
        <v>144</v>
      </c>
      <c r="H6" s="20" t="s">
        <v>145</v>
      </c>
      <c r="I6" s="20" t="s">
        <v>177</v>
      </c>
      <c r="J6" s="411"/>
    </row>
    <row r="7" spans="1:10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</row>
    <row r="8" spans="1:10" ht="19.5" customHeight="1">
      <c r="A8" s="24"/>
      <c r="B8" s="24"/>
      <c r="C8" s="24"/>
      <c r="D8" s="24"/>
      <c r="E8" s="24"/>
      <c r="F8" s="24"/>
      <c r="G8" s="24"/>
      <c r="H8" s="24"/>
      <c r="I8" s="24"/>
      <c r="J8" s="24"/>
    </row>
    <row r="9" spans="1:10" ht="19.5" customHeight="1">
      <c r="A9" s="25"/>
      <c r="B9" s="25"/>
      <c r="C9" s="25"/>
      <c r="D9" s="25"/>
      <c r="E9" s="25"/>
      <c r="F9" s="25"/>
      <c r="G9" s="25"/>
      <c r="H9" s="25"/>
      <c r="I9" s="25"/>
      <c r="J9" s="25"/>
    </row>
    <row r="10" spans="1:10" ht="19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9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19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9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19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9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</row>
    <row r="16" spans="1:10" ht="19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</row>
    <row r="17" spans="1:10" ht="19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</row>
    <row r="19" spans="1:10" ht="19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10" ht="19.5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24.75" customHeight="1">
      <c r="A21" s="430" t="s">
        <v>159</v>
      </c>
      <c r="B21" s="430"/>
      <c r="C21" s="430"/>
      <c r="D21" s="430"/>
      <c r="E21" s="22"/>
      <c r="F21" s="22"/>
      <c r="G21" s="22"/>
      <c r="H21" s="22"/>
      <c r="I21" s="22"/>
      <c r="J21" s="22"/>
    </row>
    <row r="23" spans="1:7" ht="12.75">
      <c r="A23" s="93" t="s">
        <v>230</v>
      </c>
      <c r="G23"/>
    </row>
  </sheetData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4"/>
  <sheetViews>
    <sheetView zoomScale="75" zoomScaleNormal="75" workbookViewId="0" topLeftCell="A5">
      <selection activeCell="D12" sqref="D1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429" t="s">
        <v>239</v>
      </c>
      <c r="B1" s="429"/>
      <c r="C1" s="429"/>
      <c r="D1" s="429"/>
      <c r="E1" s="429"/>
      <c r="F1" s="429"/>
      <c r="G1" s="429"/>
      <c r="H1" s="429"/>
      <c r="I1" s="429"/>
      <c r="J1" s="429"/>
    </row>
    <row r="3" ht="12.75">
      <c r="J3" s="83" t="s">
        <v>44</v>
      </c>
    </row>
    <row r="4" spans="1:79" ht="20.25" customHeight="1">
      <c r="A4" s="383" t="s">
        <v>2</v>
      </c>
      <c r="B4" s="407" t="s">
        <v>3</v>
      </c>
      <c r="C4" s="407" t="s">
        <v>165</v>
      </c>
      <c r="D4" s="411" t="s">
        <v>149</v>
      </c>
      <c r="E4" s="411" t="s">
        <v>176</v>
      </c>
      <c r="F4" s="411" t="s">
        <v>104</v>
      </c>
      <c r="G4" s="411"/>
      <c r="H4" s="411"/>
      <c r="I4" s="411"/>
      <c r="J4" s="411"/>
      <c r="BX4" s="2"/>
      <c r="BY4" s="2"/>
      <c r="BZ4" s="2"/>
      <c r="CA4" s="2"/>
    </row>
    <row r="5" spans="1:79" ht="18" customHeight="1">
      <c r="A5" s="383"/>
      <c r="B5" s="408"/>
      <c r="C5" s="408"/>
      <c r="D5" s="383"/>
      <c r="E5" s="411"/>
      <c r="F5" s="411" t="s">
        <v>147</v>
      </c>
      <c r="G5" s="411" t="s">
        <v>6</v>
      </c>
      <c r="H5" s="411"/>
      <c r="I5" s="411"/>
      <c r="J5" s="411" t="s">
        <v>148</v>
      </c>
      <c r="BX5" s="2"/>
      <c r="BY5" s="2"/>
      <c r="BZ5" s="2"/>
      <c r="CA5" s="2"/>
    </row>
    <row r="6" spans="1:79" ht="69" customHeight="1">
      <c r="A6" s="383"/>
      <c r="B6" s="409"/>
      <c r="C6" s="409"/>
      <c r="D6" s="383"/>
      <c r="E6" s="411"/>
      <c r="F6" s="411"/>
      <c r="G6" s="20" t="s">
        <v>144</v>
      </c>
      <c r="H6" s="20" t="s">
        <v>145</v>
      </c>
      <c r="I6" s="20" t="s">
        <v>146</v>
      </c>
      <c r="J6" s="411"/>
      <c r="BX6" s="2"/>
      <c r="BY6" s="2"/>
      <c r="BZ6" s="2"/>
      <c r="CA6" s="2"/>
    </row>
    <row r="7" spans="1:79" ht="8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BX7" s="2"/>
      <c r="BY7" s="2"/>
      <c r="BZ7" s="2"/>
      <c r="CA7" s="2"/>
    </row>
    <row r="8" spans="1:79" ht="16.5" customHeight="1">
      <c r="A8" s="301">
        <v>750</v>
      </c>
      <c r="B8" s="301">
        <v>75023</v>
      </c>
      <c r="C8" s="301">
        <v>6630</v>
      </c>
      <c r="D8" s="301"/>
      <c r="E8" s="302">
        <v>16000</v>
      </c>
      <c r="F8" s="302"/>
      <c r="G8" s="302"/>
      <c r="H8" s="302"/>
      <c r="I8" s="302">
        <v>16000</v>
      </c>
      <c r="J8" s="302">
        <v>16000</v>
      </c>
      <c r="BX8" s="2"/>
      <c r="BY8" s="2"/>
      <c r="BZ8" s="2"/>
      <c r="CA8" s="2"/>
    </row>
    <row r="9" spans="1:79" ht="19.5" customHeight="1">
      <c r="A9" s="27">
        <v>801</v>
      </c>
      <c r="B9" s="27">
        <v>80101</v>
      </c>
      <c r="C9" s="27">
        <v>2310</v>
      </c>
      <c r="D9" s="22"/>
      <c r="E9" s="230">
        <v>4000</v>
      </c>
      <c r="F9" s="230">
        <v>4000</v>
      </c>
      <c r="G9" s="230"/>
      <c r="H9" s="230"/>
      <c r="I9" s="230">
        <v>4000</v>
      </c>
      <c r="J9" s="22"/>
      <c r="BX9" s="2"/>
      <c r="BY9" s="2"/>
      <c r="BZ9" s="2"/>
      <c r="CA9" s="2"/>
    </row>
    <row r="10" spans="1:79" ht="19.5" customHeight="1">
      <c r="A10" s="27">
        <v>801</v>
      </c>
      <c r="B10" s="27">
        <v>80104</v>
      </c>
      <c r="C10" s="27">
        <v>2310</v>
      </c>
      <c r="D10" s="22"/>
      <c r="E10" s="230">
        <v>6000</v>
      </c>
      <c r="F10" s="230">
        <v>6000</v>
      </c>
      <c r="G10" s="230"/>
      <c r="H10" s="230"/>
      <c r="I10" s="230">
        <v>6000</v>
      </c>
      <c r="J10" s="22"/>
      <c r="BX10" s="2"/>
      <c r="BY10" s="2"/>
      <c r="BZ10" s="2"/>
      <c r="CA10" s="2"/>
    </row>
    <row r="11" spans="1:79" ht="19.5" customHeight="1">
      <c r="A11" s="22"/>
      <c r="B11" s="22"/>
      <c r="C11" s="22"/>
      <c r="D11" s="22"/>
      <c r="E11" s="230"/>
      <c r="F11" s="230"/>
      <c r="G11" s="230"/>
      <c r="H11" s="230"/>
      <c r="I11" s="230"/>
      <c r="J11" s="22"/>
      <c r="BX11" s="2"/>
      <c r="BY11" s="2"/>
      <c r="BZ11" s="2"/>
      <c r="CA11" s="2"/>
    </row>
    <row r="12" spans="1:79" ht="19.5" customHeight="1">
      <c r="A12" s="22"/>
      <c r="B12" s="22"/>
      <c r="C12" s="22"/>
      <c r="D12" s="22"/>
      <c r="E12" s="230"/>
      <c r="F12" s="230"/>
      <c r="G12" s="230"/>
      <c r="H12" s="230"/>
      <c r="I12" s="230"/>
      <c r="J12" s="22"/>
      <c r="BX12" s="2"/>
      <c r="BY12" s="2"/>
      <c r="BZ12" s="2"/>
      <c r="CA12" s="2"/>
    </row>
    <row r="13" spans="1:79" ht="19.5" customHeight="1">
      <c r="A13" s="22"/>
      <c r="B13" s="22"/>
      <c r="C13" s="22"/>
      <c r="D13" s="22"/>
      <c r="E13" s="230"/>
      <c r="F13" s="230"/>
      <c r="G13" s="230"/>
      <c r="H13" s="230"/>
      <c r="I13" s="230"/>
      <c r="J13" s="22"/>
      <c r="BX13" s="2"/>
      <c r="BY13" s="2"/>
      <c r="BZ13" s="2"/>
      <c r="CA13" s="2"/>
    </row>
    <row r="14" spans="1:79" ht="19.5" customHeight="1">
      <c r="A14" s="22"/>
      <c r="B14" s="22"/>
      <c r="C14" s="22"/>
      <c r="D14" s="22"/>
      <c r="E14" s="230"/>
      <c r="F14" s="230"/>
      <c r="G14" s="230"/>
      <c r="H14" s="230"/>
      <c r="I14" s="230"/>
      <c r="J14" s="22"/>
      <c r="BX14" s="2"/>
      <c r="BY14" s="2"/>
      <c r="BZ14" s="2"/>
      <c r="CA14" s="2"/>
    </row>
    <row r="15" spans="1:79" ht="19.5" customHeight="1">
      <c r="A15" s="22"/>
      <c r="B15" s="22"/>
      <c r="C15" s="22"/>
      <c r="D15" s="22"/>
      <c r="E15" s="230"/>
      <c r="F15" s="230"/>
      <c r="G15" s="230"/>
      <c r="H15" s="230"/>
      <c r="I15" s="230"/>
      <c r="J15" s="22"/>
      <c r="BX15" s="2"/>
      <c r="BY15" s="2"/>
      <c r="BZ15" s="2"/>
      <c r="CA15" s="2"/>
    </row>
    <row r="16" spans="1:79" ht="19.5" customHeight="1">
      <c r="A16" s="22"/>
      <c r="B16" s="22"/>
      <c r="C16" s="22"/>
      <c r="D16" s="22"/>
      <c r="E16" s="230"/>
      <c r="F16" s="230"/>
      <c r="G16" s="230"/>
      <c r="H16" s="230"/>
      <c r="I16" s="230"/>
      <c r="J16" s="22"/>
      <c r="BX16" s="2"/>
      <c r="BY16" s="2"/>
      <c r="BZ16" s="2"/>
      <c r="CA16" s="2"/>
    </row>
    <row r="17" spans="1:79" ht="19.5" customHeight="1">
      <c r="A17" s="22"/>
      <c r="B17" s="22"/>
      <c r="C17" s="22"/>
      <c r="D17" s="22"/>
      <c r="E17" s="230"/>
      <c r="F17" s="230"/>
      <c r="G17" s="230"/>
      <c r="H17" s="230"/>
      <c r="I17" s="230"/>
      <c r="J17" s="22"/>
      <c r="BX17" s="2"/>
      <c r="BY17" s="2"/>
      <c r="BZ17" s="2"/>
      <c r="CA17" s="2"/>
    </row>
    <row r="18" spans="1:79" ht="19.5" customHeight="1">
      <c r="A18" s="22"/>
      <c r="B18" s="22"/>
      <c r="C18" s="22"/>
      <c r="D18" s="22"/>
      <c r="E18" s="230"/>
      <c r="F18" s="230"/>
      <c r="G18" s="230"/>
      <c r="H18" s="230"/>
      <c r="I18" s="230"/>
      <c r="J18" s="22"/>
      <c r="BX18" s="2"/>
      <c r="BY18" s="2"/>
      <c r="BZ18" s="2"/>
      <c r="CA18" s="2"/>
    </row>
    <row r="19" spans="1:79" ht="19.5" customHeight="1">
      <c r="A19" s="22"/>
      <c r="B19" s="22"/>
      <c r="C19" s="22"/>
      <c r="D19" s="22"/>
      <c r="E19" s="230"/>
      <c r="F19" s="230"/>
      <c r="G19" s="230"/>
      <c r="H19" s="230"/>
      <c r="I19" s="230"/>
      <c r="J19" s="22"/>
      <c r="BX19" s="2"/>
      <c r="BY19" s="2"/>
      <c r="BZ19" s="2"/>
      <c r="CA19" s="2"/>
    </row>
    <row r="20" spans="1:79" ht="19.5" customHeight="1">
      <c r="A20" s="24"/>
      <c r="B20" s="24"/>
      <c r="C20" s="24"/>
      <c r="D20" s="24"/>
      <c r="E20" s="228"/>
      <c r="F20" s="228"/>
      <c r="G20" s="228"/>
      <c r="H20" s="228"/>
      <c r="I20" s="228"/>
      <c r="J20" s="24"/>
      <c r="BX20" s="2"/>
      <c r="BY20" s="2"/>
      <c r="BZ20" s="2"/>
      <c r="CA20" s="2"/>
    </row>
    <row r="21" spans="1:79" ht="19.5" customHeight="1">
      <c r="A21" s="26"/>
      <c r="B21" s="26"/>
      <c r="C21" s="26"/>
      <c r="D21" s="26"/>
      <c r="E21" s="229"/>
      <c r="F21" s="229"/>
      <c r="G21" s="229"/>
      <c r="H21" s="229"/>
      <c r="I21" s="229"/>
      <c r="J21" s="26"/>
      <c r="BX21" s="2"/>
      <c r="BY21" s="2"/>
      <c r="BZ21" s="2"/>
      <c r="CA21" s="2"/>
    </row>
    <row r="22" spans="1:79" ht="24.75" customHeight="1">
      <c r="A22" s="430" t="s">
        <v>159</v>
      </c>
      <c r="B22" s="430"/>
      <c r="C22" s="430"/>
      <c r="D22" s="430"/>
      <c r="E22" s="230">
        <f aca="true" t="shared" si="0" ref="E22:J22">SUM(E8:E21)</f>
        <v>26000</v>
      </c>
      <c r="F22" s="230">
        <f t="shared" si="0"/>
        <v>10000</v>
      </c>
      <c r="G22" s="230">
        <f t="shared" si="0"/>
        <v>0</v>
      </c>
      <c r="H22" s="230">
        <f t="shared" si="0"/>
        <v>0</v>
      </c>
      <c r="I22" s="230">
        <f t="shared" si="0"/>
        <v>26000</v>
      </c>
      <c r="J22" s="230">
        <f t="shared" si="0"/>
        <v>16000</v>
      </c>
      <c r="BX22" s="2"/>
      <c r="BY22" s="2"/>
      <c r="BZ22" s="2"/>
      <c r="CA22" s="2"/>
    </row>
    <row r="24" ht="12.75">
      <c r="A24" s="93" t="s">
        <v>230</v>
      </c>
    </row>
  </sheetData>
  <mergeCells count="11">
    <mergeCell ref="J5:J6"/>
    <mergeCell ref="A22:D22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
 nr VII/24/2007
z dnia 30 marca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2007-04-03T06:58:43Z</cp:lastPrinted>
  <dcterms:created xsi:type="dcterms:W3CDTF">1998-12-09T13:02:10Z</dcterms:created>
  <dcterms:modified xsi:type="dcterms:W3CDTF">2007-04-17T11:32:09Z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</Properties>
</file>