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01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a" sheetId="14" r:id="rId14"/>
  </sheets>
  <definedNames/>
  <calcPr fullCalcOnLoad="1"/>
</workbook>
</file>

<file path=xl/sharedStrings.xml><?xml version="1.0" encoding="utf-8"?>
<sst xmlns="http://schemas.openxmlformats.org/spreadsheetml/2006/main" count="1407" uniqueCount="623">
  <si>
    <t>Dochody budżetu gminy na 2008 r.</t>
  </si>
  <si>
    <t>Dział</t>
  </si>
  <si>
    <t>Rozdział</t>
  </si>
  <si>
    <t>§</t>
  </si>
  <si>
    <t>Źródło dochodów</t>
  </si>
  <si>
    <t>Plan
2008 r.</t>
  </si>
  <si>
    <t>z tego</t>
  </si>
  <si>
    <t>bieżące</t>
  </si>
  <si>
    <t>majątkowe</t>
  </si>
  <si>
    <t>010</t>
  </si>
  <si>
    <t>Rolnictwo i łowiectwo</t>
  </si>
  <si>
    <t>01010</t>
  </si>
  <si>
    <t>Infrastruktura wodociągowa</t>
  </si>
  <si>
    <t>0970</t>
  </si>
  <si>
    <t>Wpływy z różnych dochodów</t>
  </si>
  <si>
    <t>020</t>
  </si>
  <si>
    <t>Leśnictwo</t>
  </si>
  <si>
    <t>02095</t>
  </si>
  <si>
    <t>Pozostała działalność</t>
  </si>
  <si>
    <t>700</t>
  </si>
  <si>
    <t>Gospodarka mieszkaniowa</t>
  </si>
  <si>
    <t>70005</t>
  </si>
  <si>
    <t>Gospodarka gruntami i nieruchomościami</t>
  </si>
  <si>
    <t>0470</t>
  </si>
  <si>
    <t>Wpływ z wieczystego użytkowania</t>
  </si>
  <si>
    <t>0750</t>
  </si>
  <si>
    <t>Dochody z najmu i dzierżawy</t>
  </si>
  <si>
    <t>0870</t>
  </si>
  <si>
    <t>Wpływy ze sprzedaży mienia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</si>
  <si>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</si>
  <si>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</si>
  <si>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</si>
  <si>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</si>
  <si>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</si>
  <si>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</si>
  <si>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</si>
  <si>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</t>
  </si>
  <si>
    <t>2360</t>
  </si>
  <si>
    <t>Dochody j.s.t. związane z realizacją zadań z zakresu administracji rządowej</t>
  </si>
  <si>
    <t>75023</t>
  </si>
  <si>
    <t>Urzędy gmin</t>
  </si>
  <si>
    <t>0830</t>
  </si>
  <si>
    <t>Wpływy z usług</t>
  </si>
  <si>
    <t>751</t>
  </si>
  <si>
    <t>Urzędy Naczelnych Organów Władzy</t>
  </si>
  <si>
    <t>75101</t>
  </si>
  <si>
    <t>754</t>
  </si>
  <si>
    <t>Bezpieczeństwo publiczne i ochrona ppoż.</t>
  </si>
  <si>
    <t>75414</t>
  </si>
  <si>
    <t>Obrona cywilna</t>
  </si>
  <si>
    <t>Dotacje celowe otrzymane z budżetu państwa</t>
  </si>
  <si>
    <t>756</t>
  </si>
  <si>
    <t>Dochody od osób prawnych, fizycznych i od innych jednostek nie posiadających osobowości prawnej</t>
  </si>
  <si>
    <t>75601</t>
  </si>
  <si>
    <t>Wpływy z podatku dochodowego od osób fizycznych</t>
  </si>
  <si>
    <t>0350</t>
  </si>
  <si>
    <t>75615</t>
  </si>
  <si>
    <t>Wpływy z podatków: rolnego, leśnego, czyn. cywilno-prawnych; oraz podatków i opłat lokal.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</si>
  <si>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</si>
  <si>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</si>
  <si>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</si>
  <si>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</si>
  <si>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</si>
  <si>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</si>
  <si>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</si>
  <si>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</si>
  <si>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</si>
  <si>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cywilno-prawnych</t>
  </si>
  <si>
    <t>0910</t>
  </si>
  <si>
    <t>Odsetki od nieterminowych wpłat z tytułu podatków i opłat</t>
  </si>
  <si>
    <t>75616</t>
  </si>
  <si>
    <t>Wpływy z podatków rolnego, leśnego, od czyn.cywilno-prawnych oraz podatków i opłat lokal.od osób fiz.</t>
  </si>
  <si>
    <t>0360</t>
  </si>
  <si>
    <t>Podatek od spadków i darowizn</t>
  </si>
  <si>
    <t>0440</t>
  </si>
  <si>
    <t>Wpływy z opłaty miejscowej</t>
  </si>
  <si>
    <t>Wpływy z różnych źródeł</t>
  </si>
  <si>
    <t>75617</t>
  </si>
  <si>
    <t>Wpływy z innych podatków od innych jednostek</t>
  </si>
  <si>
    <t>75618</t>
  </si>
  <si>
    <t>Wpływy z opłaty skarbowej</t>
  </si>
  <si>
    <t>0410</t>
  </si>
  <si>
    <t>75621</t>
  </si>
  <si>
    <t>Udział Gmin w podatkach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</si>
  <si>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</si>
  <si>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</si>
  <si>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</si>
  <si>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</si>
  <si>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</si>
  <si>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</si>
  <si>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</si>
  <si>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</t>
  </si>
  <si>
    <t>2920</t>
  </si>
  <si>
    <t>Subwencja</t>
  </si>
  <si>
    <t>75807</t>
  </si>
  <si>
    <t>Część wyrównawcza subwencji ogólnej dla gmin</t>
  </si>
  <si>
    <t>75831</t>
  </si>
  <si>
    <t>Część równoważąca subwencji ogólnej</t>
  </si>
  <si>
    <t>801</t>
  </si>
  <si>
    <t>Oświata i wychowanie</t>
  </si>
  <si>
    <t>80101</t>
  </si>
  <si>
    <t>Szkoły Podstawowe</t>
  </si>
  <si>
    <t>Wpływy z najmu i dzierżawy</t>
  </si>
  <si>
    <t>2030</t>
  </si>
  <si>
    <t>Dotacje celowe otrzymane z budżetu państwa na realizację</t>
  </si>
  <si>
    <t>80104</t>
  </si>
  <si>
    <t>Przedszkola</t>
  </si>
  <si>
    <t>2310</t>
  </si>
  <si>
    <t>Dotacje celowe otrzymane z gminy na zadania bieżące realizowane na podstawie porozumień (umów)między j.s.t.</t>
  </si>
  <si>
    <t>80195</t>
  </si>
  <si>
    <t>851</t>
  </si>
  <si>
    <t>Ochrona zdrowia</t>
  </si>
  <si>
    <t>85154</t>
  </si>
  <si>
    <t>Przeciwdziałanie alkoholizmowi</t>
  </si>
  <si>
    <t>0480</t>
  </si>
  <si>
    <t>Wpływy od zezwoleń na sprzedaż alkoholu</t>
  </si>
  <si>
    <t>852</t>
  </si>
  <si>
    <t>Pomoc społeczna</t>
  </si>
  <si>
    <t>85212</t>
  </si>
  <si>
    <t>Świadczenia rodzinne ,zaliczka alimentacyjna oraz składki na ubezpieczenia emerytalne i rentowe z ubezpieczenia społecznego</t>
  </si>
  <si>
    <t>85213</t>
  </si>
  <si>
    <t>Składki na ubezp.zdrowotne Opł.za osoby pobierające niektóre świadczenia społeczne</t>
  </si>
  <si>
    <t>85214</t>
  </si>
  <si>
    <t>Zasiłki i pomoc w naturze oraz składki na ubezpieczenia społeczne</t>
  </si>
  <si>
    <t>Dotacje celowe otrzymane z budżetu państwa na realizację własnych zadań bieżących</t>
  </si>
  <si>
    <t>85219</t>
  </si>
  <si>
    <t>Ośrodki pomocy społecznej</t>
  </si>
  <si>
    <t>85228</t>
  </si>
  <si>
    <t>Usługi opiekuńcze i specjalistyczne usługi opiekuńcze</t>
  </si>
  <si>
    <t>Wpływy z usług opiekuńczych</t>
  </si>
  <si>
    <t>85295</t>
  </si>
  <si>
    <t xml:space="preserve">  </t>
  </si>
  <si>
    <t>900</t>
  </si>
  <si>
    <t>Gospodarka komunalna i ochrona środowiska</t>
  </si>
  <si>
    <t>90001</t>
  </si>
  <si>
    <t>Gospodarka ściekowa</t>
  </si>
  <si>
    <t>90003</t>
  </si>
  <si>
    <t>Oczyszczanie miast i wsi</t>
  </si>
  <si>
    <t>6260</t>
  </si>
  <si>
    <t>Dotacje otrzymane z funduszy celowych na finansowanie lub dofinansowanie kosztów realizacji inwestycji jednostek sektora finansów publicznych</t>
  </si>
  <si>
    <t xml:space="preserve">Ogółem dochody                  </t>
  </si>
  <si>
    <t>Wydatki budżetu gminy na  2008 r.</t>
  </si>
  <si>
    <t>w  złotych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</si>
  <si>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</si>
  <si>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</si>
  <si>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</si>
  <si>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</si>
  <si>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</si>
  <si>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</si>
  <si>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</si>
  <si>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</si>
  <si>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</si>
  <si>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</si>
  <si>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</si>
  <si>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</si>
  <si>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Infrastruktura wodociągowa i sanitacyjna wsi</t>
  </si>
  <si>
    <t>6050</t>
  </si>
  <si>
    <t>Wydatki inwestycyjne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</si>
  <si>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</si>
  <si>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</si>
  <si>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</si>
  <si>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</si>
  <si>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</si>
  <si>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4110</t>
  </si>
  <si>
    <t>Składki ZUS</t>
  </si>
  <si>
    <t>4120</t>
  </si>
  <si>
    <t>Składki FP</t>
  </si>
  <si>
    <t>4210</t>
  </si>
  <si>
    <t>Zakup materiałów i wyposażenia</t>
  </si>
  <si>
    <t>4170</t>
  </si>
  <si>
    <t>Wynagrodzenie bezosobowe</t>
  </si>
  <si>
    <t>4300</t>
  </si>
  <si>
    <t>Zakup usług pozostałych</t>
  </si>
  <si>
    <t>4430</t>
  </si>
  <si>
    <t>Różne opłaty i składki</t>
  </si>
  <si>
    <t>600</t>
  </si>
  <si>
    <t>Transport i łączność</t>
  </si>
  <si>
    <t>60016</t>
  </si>
  <si>
    <t>Drogi publiczne gminne</t>
  </si>
  <si>
    <t>2650</t>
  </si>
  <si>
    <t>Dotacje przedmiotowe z budżetu dla zakładu budżetowego</t>
  </si>
  <si>
    <t>4270</t>
  </si>
  <si>
    <t>Zakup usług remontowych</t>
  </si>
  <si>
    <t>Zakup pozostałych usług</t>
  </si>
  <si>
    <t>6060</t>
  </si>
  <si>
    <t>zakupy inwestycyjne</t>
  </si>
  <si>
    <t>70004</t>
  </si>
  <si>
    <t>Różne jednostko obsługujące gospodarkę mieszkaniową</t>
  </si>
  <si>
    <t>Dotacje przedmiotowe</t>
  </si>
  <si>
    <t>Wydatki na zakupy inwestycyjne j.s.t.</t>
  </si>
  <si>
    <t>4010</t>
  </si>
  <si>
    <t>Wynagrodzenia osobowe pracowników</t>
  </si>
  <si>
    <t xml:space="preserve">Wynagrodzenia bezosobowe </t>
  </si>
  <si>
    <t>4260</t>
  </si>
  <si>
    <t>Zakup energii</t>
  </si>
  <si>
    <t>4040</t>
  </si>
  <si>
    <t>Dodatkowe wynagrodzenie roczne</t>
  </si>
  <si>
    <t>Składki na ubezpieczenia społeczne</t>
  </si>
  <si>
    <t>Składki na Fundusz Pracy</t>
  </si>
  <si>
    <t>75022</t>
  </si>
  <si>
    <t>Rady gmin</t>
  </si>
  <si>
    <t>3030</t>
  </si>
  <si>
    <t>Różne wydatki na rzecz osób fizycznych</t>
  </si>
  <si>
    <t>4700</t>
  </si>
  <si>
    <t>Szkolenia pracowników niebędących członkami korpusu służby cywilnej</t>
  </si>
  <si>
    <t>3020</t>
  </si>
  <si>
    <t>Wydatki osobowe</t>
  </si>
  <si>
    <t>4140</t>
  </si>
  <si>
    <t>Wpłaty na Państwowy Fundusz Osób Nipełnosprawnych</t>
  </si>
  <si>
    <t>Wynagrodzenia bezosobowe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</si>
  <si>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</si>
  <si>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</si>
  <si>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</si>
  <si>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</si>
  <si>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</si>
  <si>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</si>
  <si>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</si>
  <si>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</si>
  <si>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</si>
  <si>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</si>
  <si>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</si>
  <si>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</si>
  <si>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</si>
  <si>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4480</t>
  </si>
  <si>
    <t>4580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</si>
  <si>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</si>
  <si>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</si>
  <si>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</si>
  <si>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</si>
  <si>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Wydatki na zakupy inwestycyjne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</si>
  <si>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</si>
  <si>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</si>
  <si>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</si>
  <si>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75412</t>
  </si>
  <si>
    <t>Ochotnicze straże pożarne</t>
  </si>
  <si>
    <t>75421</t>
  </si>
  <si>
    <t>Zarządzanie kryzysowe</t>
  </si>
  <si>
    <t>4810</t>
  </si>
  <si>
    <t>Rezerwy</t>
  </si>
  <si>
    <t>Dochody od osób prawnych, od osób fizycznych i od innych jednostek nieposiadających osobowości prawnej</t>
  </si>
  <si>
    <t>75647</t>
  </si>
  <si>
    <t>Pobór podatków, opłat i niepodatkowanych należności budżetowych</t>
  </si>
  <si>
    <t>4100</t>
  </si>
  <si>
    <t>Wynagrodzenia agencyjno-prowizyjne</t>
  </si>
  <si>
    <t>Zaup materiałów</t>
  </si>
  <si>
    <t>757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</si>
  <si>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</si>
  <si>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</si>
  <si>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</si>
  <si>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</si>
  <si>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</t>
  </si>
  <si>
    <t>75818</t>
  </si>
  <si>
    <t>Rezerwy ogólne i celowe</t>
  </si>
  <si>
    <t>Szkoły podstawowe</t>
  </si>
  <si>
    <t>Dotacje celowe przekazane gminie na zadania bieżące realizowane na podstawie porozumień (umów) między j.s.t.</t>
  </si>
  <si>
    <t>Nagrody i wydatki osobowe nie zaliczane do wynagrodzeń</t>
  </si>
  <si>
    <t>4240</t>
  </si>
  <si>
    <t>zakup pomocy i książek</t>
  </si>
  <si>
    <t>Zakup akcesoriów komputerowych , w tym prpgramów i licencji</t>
  </si>
  <si>
    <t>2540</t>
  </si>
  <si>
    <t>Dotacja do przedszkoli niepublicznych</t>
  </si>
  <si>
    <t>80110</t>
  </si>
  <si>
    <t>Gimnazja</t>
  </si>
  <si>
    <t>Zakup pomocy i książek</t>
  </si>
  <si>
    <t>80113</t>
  </si>
  <si>
    <t>Dowożenie uczniów do szkół</t>
  </si>
  <si>
    <t>4500</t>
  </si>
  <si>
    <t>Pozostałe podatki na rzecz j.s.t.</t>
  </si>
  <si>
    <t>80114</t>
  </si>
  <si>
    <t>Zespoły obsługi ekonomiczno-administracyjnej szkół</t>
  </si>
  <si>
    <t>Opłaty za usługi internetowe</t>
  </si>
  <si>
    <t>80146</t>
  </si>
  <si>
    <t>Dokształcanie i doskonalenie nauczycieli</t>
  </si>
  <si>
    <t>Podróźe krajowe słuźbowe</t>
  </si>
  <si>
    <t>Odpis na ZFŚS</t>
  </si>
  <si>
    <t>Zwalczanie narkomanii</t>
  </si>
  <si>
    <t>Zakup materiałów</t>
  </si>
  <si>
    <t>85202</t>
  </si>
  <si>
    <t>Domy pomocy społecznej</t>
  </si>
  <si>
    <t>3110</t>
  </si>
  <si>
    <t>Zakup usług przez j.s.t.od innych j.s.t.</t>
  </si>
  <si>
    <t>Świadczenia społeczne</t>
  </si>
  <si>
    <t xml:space="preserve">Świadczenia rodzinne,zaliczka alimentacyjna oraz składki na ubezpieczenia emerytalno -rentowe z ubezpiecz.społecznego </t>
  </si>
  <si>
    <t>Składki na fundusz pracy</t>
  </si>
  <si>
    <t>Zakup usług dodstępu do sieci Internet</t>
  </si>
  <si>
    <t>Składki na ubezpieczenia zdrowotne opłacene za osoby pobierające niektóre świadczenia z pomocy społecznej</t>
  </si>
  <si>
    <t>4130</t>
  </si>
  <si>
    <t>Składki na ubezpieczenia zdrowotne</t>
  </si>
  <si>
    <t>85215</t>
  </si>
  <si>
    <t>Dodatki mieszkaniowe</t>
  </si>
  <si>
    <t>Swiadczenia społeczne</t>
  </si>
  <si>
    <t>Różne opłaty i skłądki</t>
  </si>
  <si>
    <t>Zakup usług pozoztałych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</si>
  <si>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</si>
  <si>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</si>
  <si>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</si>
  <si>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</si>
  <si>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</si>
  <si>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</si>
  <si>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</si>
  <si>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</si>
  <si>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</si>
  <si>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</si>
  <si>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90015</t>
  </si>
  <si>
    <t>Oświetlenie ulic, placów i dróg</t>
  </si>
  <si>
    <t>wydatki inwestycyjne</t>
  </si>
  <si>
    <t>90095</t>
  </si>
  <si>
    <t>921</t>
  </si>
  <si>
    <t>Kultura i ochrona dziedzictwa narodowego</t>
  </si>
  <si>
    <t>92109</t>
  </si>
  <si>
    <t>Domy i ośrodki kultury</t>
  </si>
  <si>
    <t>2480</t>
  </si>
  <si>
    <t>Dotacje dla instytucji kultury</t>
  </si>
  <si>
    <t>92116</t>
  </si>
  <si>
    <t>Biblioteki</t>
  </si>
  <si>
    <t>Dotacje przedmiotowe z budżetu dla instytucji kultury</t>
  </si>
  <si>
    <t>926</t>
  </si>
  <si>
    <t>Kultura fizyczna i sport</t>
  </si>
  <si>
    <t>92605</t>
  </si>
  <si>
    <t>Zadania w zakresie kultury fizycznej i sportu</t>
  </si>
  <si>
    <t>2830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</si>
  <si>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</si>
  <si>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</si>
  <si>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</si>
  <si>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</si>
  <si>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</si>
  <si>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</si>
  <si>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</si>
  <si>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</si>
  <si>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</si>
  <si>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</si>
  <si>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</si>
  <si>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</si>
  <si>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</si>
  <si>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</si>
  <si>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</si>
  <si>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</si>
  <si>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</si>
  <si>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</si>
  <si>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</si>
  <si>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</si>
  <si>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Wodociąg Kozłowo - kolonia (2 lata)</t>
  </si>
  <si>
    <t>A.      
B.
C.
…</t>
  </si>
  <si>
    <t>2.</t>
  </si>
  <si>
    <t>Wodociąg Surmówka Szelągówka (2 lata)</t>
  </si>
  <si>
    <t>3.</t>
  </si>
  <si>
    <t>Wodociąg Borowski Las (4 lata)</t>
  </si>
  <si>
    <t>4.</t>
  </si>
  <si>
    <t>Wymiana sieci wodociągowej w Sorkwitach (4lata)</t>
  </si>
  <si>
    <t>5.</t>
  </si>
  <si>
    <t>Kanalizacja Rozogi Kozłowo 4 lata)</t>
  </si>
  <si>
    <t>6.</t>
  </si>
  <si>
    <t>Kanalizacja Borowo, Borowski Las,Ośrodki Wczasowe (4 lata)</t>
  </si>
  <si>
    <t>7.</t>
  </si>
  <si>
    <t>Kanalizacja Burszewo , Botowo,Gizewo i Pustniki (4 lata)</t>
  </si>
  <si>
    <t>8.</t>
  </si>
  <si>
    <t>Kanalizacja sanitarna Stama,  Maradki, MłynnikJędrychowo wodociąg Młynnik-Stama(4 lata)</t>
  </si>
  <si>
    <t>9.</t>
  </si>
  <si>
    <t>Udział w budowie Zakładu Unieszkodliwiania Odpadów w Polskiej Wsi( 4 lata)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</si>
  <si>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</si>
  <si>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</si>
  <si>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</si>
  <si>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</si>
  <si>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</si>
  <si>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</si>
  <si>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</si>
  <si>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w 2008 r.</t>
  </si>
  <si>
    <t>Nazwa zadania inwestycyjnego</t>
  </si>
  <si>
    <t>środki pochodzące
z innych  źródeł*</t>
  </si>
  <si>
    <t>Wodociąg Gizewo</t>
  </si>
  <si>
    <t>wodociąg Szymanowo</t>
  </si>
  <si>
    <t>wodociąg Karczewiec</t>
  </si>
  <si>
    <t xml:space="preserve">6050 </t>
  </si>
  <si>
    <t>Budowa chodnika Rybno-Kozłowo</t>
  </si>
  <si>
    <t>Budowa chodnika Maradki</t>
  </si>
  <si>
    <t>Budowa chodnika Sorkwity</t>
  </si>
  <si>
    <t>Budowa chodnika Warpuny-Zyndaki</t>
  </si>
  <si>
    <t>Budowa chodnika Gizewo</t>
  </si>
  <si>
    <t>Budowa chodnika Szymanowo</t>
  </si>
  <si>
    <t>10.</t>
  </si>
  <si>
    <t>Budowa Przystanku w Sorkwitach</t>
  </si>
  <si>
    <t>11.</t>
  </si>
  <si>
    <t>Zakup pługa do odśnieżania</t>
  </si>
  <si>
    <t>12.</t>
  </si>
  <si>
    <t>Budowa Przystanku w Choszczewie</t>
  </si>
  <si>
    <t>13.</t>
  </si>
  <si>
    <t>Zakup 2 przyczep</t>
  </si>
  <si>
    <t>14.</t>
  </si>
  <si>
    <t>Modernizacja Budynku Urzędu Gminy w Sorkwitach</t>
  </si>
  <si>
    <t>15.</t>
  </si>
  <si>
    <t>Zakup samochodu służbowego</t>
  </si>
  <si>
    <t>16.</t>
  </si>
  <si>
    <t>Zakup komputera typu notebook</t>
  </si>
  <si>
    <t>17.</t>
  </si>
  <si>
    <t>Budowa sanitariatów w SP Kozłowo</t>
  </si>
  <si>
    <t>18.</t>
  </si>
  <si>
    <t>Zakup gruntu pod przepompownią w Rybnie</t>
  </si>
  <si>
    <t>19.</t>
  </si>
  <si>
    <t>Dokumentacja gospodarki ściekowej Rybno</t>
  </si>
  <si>
    <t>20.</t>
  </si>
  <si>
    <t>Budowa sieci kanalizacyjnej w w Rybnie</t>
  </si>
  <si>
    <t>21.</t>
  </si>
  <si>
    <t>Zakup pojemników do segregacji odpadów</t>
  </si>
  <si>
    <t>A.      
B.
C.21 000,00
…</t>
  </si>
  <si>
    <t>22.</t>
  </si>
  <si>
    <t>Rozbudowa oświetlenia ulicznego w Zyndakach</t>
  </si>
  <si>
    <t>23.</t>
  </si>
  <si>
    <t>Modernizajca świetlicy w Rozogach</t>
  </si>
  <si>
    <t>24.</t>
  </si>
  <si>
    <t>Modernizacja świetlica w Choszczewie</t>
  </si>
  <si>
    <t>25.</t>
  </si>
  <si>
    <t>Modernizacja świetlica w Gizewie</t>
  </si>
  <si>
    <t>26.</t>
  </si>
  <si>
    <t>Modernizacja świetlicy w Maradkach</t>
  </si>
  <si>
    <t>27.</t>
  </si>
  <si>
    <t>Modernizacja świetlicy Burszewie</t>
  </si>
  <si>
    <t>28.</t>
  </si>
  <si>
    <t>Modernizacja Budynku Biblioteki w Zyndakach</t>
  </si>
  <si>
    <t>obligacje</t>
  </si>
  <si>
    <t>1.1</t>
  </si>
  <si>
    <t>1.2</t>
  </si>
  <si>
    <t>1.3</t>
  </si>
  <si>
    <t>2.1</t>
  </si>
  <si>
    <t>2.2</t>
  </si>
  <si>
    <t>L.p.</t>
  </si>
  <si>
    <t>Treść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</si>
  <si>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</si>
  <si>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</si>
  <si>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</si>
  <si>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</si>
  <si>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</si>
  <si>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</si>
  <si>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</si>
  <si>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</si>
  <si>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</si>
  <si>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</si>
  <si>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</si>
  <si>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</si>
  <si>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</si>
  <si>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</si>
  <si>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</si>
  <si>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</si>
  <si>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</si>
  <si>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</si>
  <si>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</si>
  <si>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</si>
  <si>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</si>
  <si>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</si>
  <si>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</si>
  <si>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</si>
  <si>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</si>
  <si>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</si>
  <si>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</si>
  <si>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</si>
  <si>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</si>
  <si>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</si>
  <si>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</si>
  <si>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</si>
  <si>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</si>
  <si>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</si>
  <si>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</si>
  <si>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</si>
  <si>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</si>
  <si>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</si>
  <si>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</si>
  <si>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t>Dochody i wydatki związane z realizacją zadań z zakresu administracji rządowej i innych zadań zleconych odrębnymi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</si>
  <si>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</si>
  <si>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</si>
  <si>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</si>
  <si>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</si>
  <si>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</si>
  <si>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</si>
  <si>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</si>
  <si>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wykonywanych na podstawie porozumień (umów) między jednostkami samorządu terytorialnego w 2008 r.</t>
  </si>
  <si>
    <t>dotacje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</si>
  <si>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</si>
  <si>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</si>
  <si>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</si>
  <si>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</si>
  <si>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</si>
  <si>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</si>
  <si>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</si>
  <si>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</si>
  <si>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</si>
  <si>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</si>
  <si>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</si>
  <si>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Zakłady budżetowe</t>
  </si>
  <si>
    <t>II.</t>
  </si>
  <si>
    <t>Gospodarstwa pomocnicze</t>
  </si>
  <si>
    <t>III.</t>
  </si>
  <si>
    <t>Dochody własne jednostek budżetowych</t>
  </si>
  <si>
    <t>1.Szkoła Podstawowa w Sorkwitach</t>
  </si>
  <si>
    <t>2.Zespół Szkół w Zyndakach</t>
  </si>
  <si>
    <t>3.Szkoła Podstawowa w Kozłowie</t>
  </si>
  <si>
    <t>4.Szkoła Podstawowa w Choszczewie</t>
  </si>
  <si>
    <t>W odniesieniu do dochodów własnych jednostek budżetowych:</t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</si>
  <si>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</si>
  <si>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</si>
  <si>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</si>
  <si>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</si>
  <si>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</si>
  <si>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</si>
  <si>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Zakład Gospodarki Komunalnej i Mieszkaniowej w Warpunach</t>
  </si>
  <si>
    <t xml:space="preserve">Produkcja wody 60 000m3 x 0,20zł </t>
  </si>
  <si>
    <t>Oczyszczanie ścieków 60 000m3 x 0,10 zł</t>
  </si>
  <si>
    <t xml:space="preserve">Remonty dróg 87,826 km x 1488,40 zł </t>
  </si>
  <si>
    <t>Utrzymanie zimowe dróg 492 h x 65 zł</t>
  </si>
  <si>
    <t>Remonty hydroforni 9 szt.x 3000 zł</t>
  </si>
  <si>
    <t>Dotacje podmiotowe* w 2007 r.</t>
  </si>
  <si>
    <t>Nazwa instytucji</t>
  </si>
  <si>
    <t>Kwota dotacji</t>
  </si>
  <si>
    <t>Przedszkole w Sorkwitach</t>
  </si>
  <si>
    <t>Przedszkole w w Warpunach</t>
  </si>
  <si>
    <t>Przedszkole w Rozogach</t>
  </si>
  <si>
    <t>Gminny Ośrdek Kultury w Sorkwitach</t>
  </si>
  <si>
    <t xml:space="preserve">Biblioteki 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</si>
  <si>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</si>
  <si>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</si>
  <si>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Dotacje celowe na zadania własne gminy realizowane przez podmioty należące
i nienależące do sektora finansów publicznych w 2007 r.</t>
  </si>
  <si>
    <t>Nazwa zadania</t>
  </si>
  <si>
    <t>(* kol. 4 do wykorzystania fakultatywnego)</t>
  </si>
  <si>
    <t>Plan na 2007 r.</t>
  </si>
  <si>
    <t>Stan środków obrotowych na początek roku</t>
  </si>
  <si>
    <t>Przychody</t>
  </si>
  <si>
    <t>§ 069 -Wpływy z różnych opłat</t>
  </si>
  <si>
    <t xml:space="preserve">   </t>
  </si>
  <si>
    <t>§ 4210 -Zakup materiałów i wyposażenia</t>
  </si>
  <si>
    <t xml:space="preserve">§ 4300 -Zakup usług pozostałych </t>
  </si>
  <si>
    <t>§ 6260 -Dotacje z funduszy celowych na finansowanie lub dofinansowanie kosztów realizacjiinwestycji i zakupów inwestycyjnych jednostek sektora finansów publicznych</t>
  </si>
  <si>
    <t>IV.</t>
  </si>
  <si>
    <t>Stan środków obrotowych na koniec roku</t>
  </si>
  <si>
    <t>Prognoza kwoty długu i spłat na rok 2008 i lata następne</t>
  </si>
  <si>
    <t>Kwota długu na dzień 31.12.2007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</si>
  <si>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</si>
  <si>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</si>
  <si>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</si>
  <si>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</si>
  <si>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</si>
  <si>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</si>
  <si>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</si>
  <si>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</si>
  <si>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</si>
  <si>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</si>
  <si>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</si>
  <si>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</si>
  <si>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</si>
  <si>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</si>
  <si>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</si>
  <si>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</si>
  <si>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</si>
  <si>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</si>
  <si>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</si>
  <si>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</si>
  <si>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</si>
  <si>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</si>
  <si>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</si>
  <si>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</si>
  <si>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</si>
  <si>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</si>
  <si>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</si>
  <si>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</si>
  <si>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</si>
  <si>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</si>
  <si>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</si>
  <si>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</si>
  <si>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</si>
  <si>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</si>
  <si>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</si>
  <si>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</si>
  <si>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</si>
  <si>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</si>
  <si>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</si>
  <si>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t>Prognozowana sytuacja finansowa gminy w latach spłaty długu</t>
  </si>
  <si>
    <t>Plan na 2008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</si>
  <si>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</si>
  <si>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</si>
  <si>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</si>
  <si>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</si>
  <si>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</si>
  <si>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</si>
  <si>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</si>
  <si>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</si>
  <si>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</si>
  <si>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</si>
  <si>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</si>
  <si>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</si>
  <si>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</si>
  <si>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</si>
  <si>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</si>
  <si>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</si>
  <si>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</si>
  <si>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</si>
  <si>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</si>
  <si>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</si>
  <si>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</si>
  <si>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</si>
  <si>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</si>
  <si>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</si>
  <si>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</si>
  <si>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</si>
  <si>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</si>
  <si>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</si>
  <si>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Podatek od działalności gospodarczej osób fizycznych, opłacany w formie karty podatkowej</t>
  </si>
  <si>
    <r>
      <t>*</t>
    </r>
    <r>
      <rPr>
        <vertAlign val="superscript"/>
        <sz val="9"/>
        <rFont val="Arial CE"/>
        <family val="2"/>
      </rPr>
      <t>)</t>
    </r>
  </si>
  <si>
    <t>Plan 2008 r.</t>
  </si>
  <si>
    <t>Klasyfikacja §</t>
  </si>
  <si>
    <t>Spłaty pożyczek otrzymanych na finansowanie zadań realizowanych z udziałem środków pochodzących z budżetu UE</t>
  </si>
  <si>
    <t>Źródła sfinansowania deficytu lub rozdysponowanie nadwyżki budżetowej w 2008 r. - przychody i rozchody budżetu</t>
  </si>
  <si>
    <r>
      <t>*</t>
    </r>
    <r>
      <rPr>
        <i/>
        <vertAlign val="superscript"/>
        <sz val="9"/>
        <rFont val="Arial CE"/>
        <family val="2"/>
      </rPr>
      <t xml:space="preserve">    </t>
    </r>
    <r>
      <rPr>
        <i/>
        <sz val="9"/>
        <rFont val="Arial CE"/>
        <family val="2"/>
      </rPr>
      <t>dochody</t>
    </r>
  </si>
  <si>
    <t>Plan przychodów i wydatków zakładów budżetowych, gospodarstw pomocniczych  oraz dochodów i wydatków dochodów własnych jednostek budżetowych na 2007 r.</t>
  </si>
  <si>
    <t>1. Zakład Gospodarki Komunalnej i Mieszkaniowej</t>
  </si>
  <si>
    <t>Wywóz nieczystości stałych                            SM-110 1800 szt x 6 zł =10 800                    KP-7 -  50 szt x 130 zł= 6 500</t>
  </si>
  <si>
    <t>Organizacja imprez sportowych: rozgrywki piłki nożnej, zakup sprzętu ( piłki, buty, siatki na boiska, stroje, zakup nagród i dyplomów), ubezpieczenie zawodników, opłaty transportu, utrzymanie boisk sportowych (koszenie trawy, nawadnianie)</t>
  </si>
  <si>
    <t>Plan przychodów i wydatków Gminnego Funduszu Ochrony Środowiska i Gospodarki Wodnej</t>
  </si>
  <si>
    <r>
      <t xml:space="preserve">Zobowiązania wg tytułów dłużnych: </t>
    </r>
    <r>
      <rPr>
        <sz val="9"/>
        <rFont val="Arial"/>
        <family val="2"/>
      </rPr>
      <t>(1.1+1.2+1.3)</t>
    </r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</si>
  <si>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</si>
  <si>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(art.169 ust. 3)                                                         (2.1+2.3):3</t>
    </r>
  </si>
  <si>
    <r>
      <t xml:space="preserve">długu </t>
    </r>
    <r>
      <rPr>
        <sz val="9"/>
        <rFont val="Arial"/>
        <family val="2"/>
      </rPr>
      <t>(art. 170 ust. 1)                              (1-2.1-2.2):3</t>
    </r>
  </si>
  <si>
    <r>
      <t xml:space="preserve">długu po uwzględnieniu wyłączeń </t>
    </r>
    <r>
      <rPr>
        <sz val="9"/>
        <rFont val="Arial"/>
        <family val="2"/>
      </rPr>
      <t>(art. 170 ust. 3)
                                                                     (1.1+1.2-2.1):3</t>
    </r>
  </si>
  <si>
    <r>
      <t xml:space="preserve">Dług/dochody (%) (art. 170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</si>
  <si>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</si>
  <si>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</si>
  <si>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 u.f.p.)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</si>
</sst>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b/>
      <i/>
      <u val="single"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wrapText="1"/>
    </xf>
    <xf numFmtId="4" fontId="11" fillId="2" borderId="12" xfId="0" applyNumberFormat="1" applyFont="1" applyFill="1" applyBorder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wrapText="1"/>
    </xf>
    <xf numFmtId="4" fontId="13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wrapText="1"/>
    </xf>
    <xf numFmtId="4" fontId="12" fillId="0" borderId="19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wrapText="1"/>
    </xf>
    <xf numFmtId="4" fontId="12" fillId="0" borderId="23" xfId="0" applyNumberFormat="1" applyFont="1" applyBorder="1" applyAlignment="1">
      <alignment horizontal="right" vertical="center"/>
    </xf>
    <xf numFmtId="4" fontId="12" fillId="0" borderId="5" xfId="0" applyNumberFormat="1" applyFont="1" applyFill="1" applyBorder="1" applyAlignment="1">
      <alignment wrapText="1"/>
    </xf>
    <xf numFmtId="49" fontId="13" fillId="0" borderId="16" xfId="0" applyNumberFormat="1" applyFont="1" applyBorder="1" applyAlignment="1">
      <alignment vertical="top" wrapText="1"/>
    </xf>
    <xf numFmtId="4" fontId="13" fillId="0" borderId="15" xfId="0" applyNumberFormat="1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vertical="top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vertical="top" wrapText="1"/>
    </xf>
    <xf numFmtId="4" fontId="11" fillId="2" borderId="27" xfId="0" applyNumberFormat="1" applyFont="1" applyFill="1" applyBorder="1" applyAlignment="1">
      <alignment horizontal="right" vertical="center"/>
    </xf>
    <xf numFmtId="49" fontId="12" fillId="0" borderId="20" xfId="0" applyNumberFormat="1" applyFont="1" applyBorder="1" applyAlignment="1">
      <alignment vertical="top" wrapText="1"/>
    </xf>
    <xf numFmtId="49" fontId="12" fillId="0" borderId="19" xfId="0" applyNumberFormat="1" applyFont="1" applyBorder="1" applyAlignment="1">
      <alignment vertical="top" wrapText="1"/>
    </xf>
    <xf numFmtId="4" fontId="12" fillId="0" borderId="5" xfId="0" applyNumberFormat="1" applyFont="1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1" fillId="2" borderId="13" xfId="0" applyNumberFormat="1" applyFont="1" applyFill="1" applyBorder="1" applyAlignment="1">
      <alignment vertical="top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vertical="top" wrapText="1"/>
    </xf>
    <xf numFmtId="4" fontId="12" fillId="0" borderId="29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top" wrapText="1"/>
    </xf>
    <xf numFmtId="4" fontId="12" fillId="0" borderId="23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vertical="top" wrapText="1"/>
    </xf>
    <xf numFmtId="49" fontId="12" fillId="0" borderId="15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vertical="top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top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4" fontId="12" fillId="0" borderId="15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right" vertical="center" wrapText="1"/>
    </xf>
    <xf numFmtId="4" fontId="13" fillId="0" borderId="38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vertical="center"/>
    </xf>
    <xf numFmtId="4" fontId="12" fillId="0" borderId="41" xfId="0" applyNumberFormat="1" applyFont="1" applyBorder="1" applyAlignment="1">
      <alignment vertical="top" wrapText="1"/>
    </xf>
    <xf numFmtId="4" fontId="13" fillId="0" borderId="42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vertical="top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vertical="top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vertical="top" wrapText="1"/>
    </xf>
    <xf numFmtId="4" fontId="12" fillId="0" borderId="43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vertical="top" wrapText="1"/>
    </xf>
    <xf numFmtId="4" fontId="13" fillId="0" borderId="44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vertical="top" wrapText="1"/>
    </xf>
    <xf numFmtId="4" fontId="13" fillId="0" borderId="32" xfId="0" applyNumberFormat="1" applyFont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vertical="top" wrapText="1"/>
    </xf>
    <xf numFmtId="49" fontId="12" fillId="0" borderId="45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vertical="top" wrapText="1"/>
    </xf>
    <xf numFmtId="4" fontId="12" fillId="0" borderId="46" xfId="0" applyNumberFormat="1" applyFont="1" applyBorder="1" applyAlignment="1">
      <alignment horizontal="right" vertical="center"/>
    </xf>
    <xf numFmtId="4" fontId="12" fillId="0" borderId="48" xfId="0" applyNumberFormat="1" applyFont="1" applyBorder="1" applyAlignment="1">
      <alignment vertical="top" wrapText="1"/>
    </xf>
    <xf numFmtId="4" fontId="12" fillId="0" borderId="49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wrapText="1"/>
    </xf>
    <xf numFmtId="0" fontId="11" fillId="2" borderId="51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4" fontId="12" fillId="0" borderId="45" xfId="0" applyNumberFormat="1" applyFont="1" applyBorder="1" applyAlignment="1">
      <alignment horizontal="right" vertical="center"/>
    </xf>
    <xf numFmtId="4" fontId="12" fillId="0" borderId="57" xfId="0" applyNumberFormat="1" applyFont="1" applyBorder="1" applyAlignment="1">
      <alignment vertical="center"/>
    </xf>
    <xf numFmtId="4" fontId="12" fillId="0" borderId="58" xfId="0" applyNumberFormat="1" applyFont="1" applyBorder="1" applyAlignment="1">
      <alignment vertical="top" wrapText="1"/>
    </xf>
    <xf numFmtId="49" fontId="12" fillId="0" borderId="59" xfId="0" applyNumberFormat="1" applyFont="1" applyBorder="1" applyAlignment="1">
      <alignment vertical="top" wrapText="1"/>
    </xf>
    <xf numFmtId="49" fontId="12" fillId="0" borderId="60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2" borderId="61" xfId="0" applyNumberFormat="1" applyFont="1" applyFill="1" applyBorder="1" applyAlignment="1">
      <alignment horizontal="center" vertical="top" wrapText="1"/>
    </xf>
    <xf numFmtId="49" fontId="11" fillId="2" borderId="42" xfId="0" applyNumberFormat="1" applyFont="1" applyFill="1" applyBorder="1" applyAlignment="1">
      <alignment horizontal="center" vertical="top" wrapText="1"/>
    </xf>
    <xf numFmtId="49" fontId="11" fillId="2" borderId="62" xfId="0" applyNumberFormat="1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/>
    </xf>
    <xf numFmtId="4" fontId="11" fillId="2" borderId="63" xfId="0" applyNumberFormat="1" applyFont="1" applyFill="1" applyBorder="1" applyAlignment="1">
      <alignment vertical="top" wrapText="1"/>
    </xf>
    <xf numFmtId="4" fontId="11" fillId="2" borderId="64" xfId="0" applyNumberFormat="1" applyFont="1" applyFill="1" applyBorder="1" applyAlignment="1">
      <alignment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wrapText="1"/>
    </xf>
    <xf numFmtId="4" fontId="13" fillId="0" borderId="65" xfId="0" applyNumberFormat="1" applyFont="1" applyBorder="1" applyAlignment="1">
      <alignment vertical="top" wrapText="1"/>
    </xf>
    <xf numFmtId="4" fontId="13" fillId="0" borderId="4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0" fontId="7" fillId="0" borderId="19" xfId="0" applyFont="1" applyFill="1" applyBorder="1" applyAlignment="1">
      <alignment/>
    </xf>
    <xf numFmtId="4" fontId="12" fillId="0" borderId="65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vertical="top" wrapText="1"/>
    </xf>
    <xf numFmtId="4" fontId="12" fillId="0" borderId="3" xfId="0" applyNumberFormat="1" applyFont="1" applyBorder="1" applyAlignment="1">
      <alignment vertical="top" wrapText="1"/>
    </xf>
    <xf numFmtId="49" fontId="12" fillId="0" borderId="29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top" wrapText="1"/>
    </xf>
    <xf numFmtId="0" fontId="7" fillId="0" borderId="29" xfId="0" applyFont="1" applyFill="1" applyBorder="1" applyAlignment="1">
      <alignment/>
    </xf>
    <xf numFmtId="4" fontId="12" fillId="0" borderId="66" xfId="0" applyNumberFormat="1" applyFont="1" applyBorder="1" applyAlignment="1">
      <alignment vertical="top" wrapText="1"/>
    </xf>
    <xf numFmtId="4" fontId="12" fillId="0" borderId="29" xfId="0" applyNumberFormat="1" applyFont="1" applyBorder="1" applyAlignment="1">
      <alignment vertical="top" wrapText="1"/>
    </xf>
    <xf numFmtId="49" fontId="1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4" fontId="13" fillId="0" borderId="67" xfId="0" applyNumberFormat="1" applyFont="1" applyBorder="1" applyAlignment="1">
      <alignment vertical="top" wrapText="1"/>
    </xf>
    <xf numFmtId="4" fontId="13" fillId="0" borderId="38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4" fontId="13" fillId="0" borderId="15" xfId="0" applyNumberFormat="1" applyFont="1" applyBorder="1" applyAlignment="1">
      <alignment vertical="top" wrapText="1"/>
    </xf>
    <xf numFmtId="4" fontId="13" fillId="0" borderId="4" xfId="0" applyNumberFormat="1" applyFont="1" applyBorder="1" applyAlignment="1">
      <alignment vertical="top" wrapText="1"/>
    </xf>
    <xf numFmtId="4" fontId="13" fillId="0" borderId="19" xfId="0" applyNumberFormat="1" applyFont="1" applyBorder="1" applyAlignment="1">
      <alignment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vertical="top" wrapText="1"/>
    </xf>
    <xf numFmtId="49" fontId="12" fillId="0" borderId="23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4" fontId="12" fillId="0" borderId="23" xfId="0" applyNumberFormat="1" applyFont="1" applyBorder="1" applyAlignment="1">
      <alignment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4" fontId="12" fillId="0" borderId="15" xfId="0" applyNumberFormat="1" applyFont="1" applyBorder="1" applyAlignment="1">
      <alignment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4" fontId="13" fillId="0" borderId="17" xfId="0" applyNumberFormat="1" applyFont="1" applyBorder="1" applyAlignment="1">
      <alignment vertical="top" wrapText="1"/>
    </xf>
    <xf numFmtId="4" fontId="13" fillId="0" borderId="2" xfId="0" applyNumberFormat="1" applyFont="1" applyBorder="1" applyAlignment="1">
      <alignment vertical="top" wrapText="1"/>
    </xf>
    <xf numFmtId="49" fontId="11" fillId="2" borderId="68" xfId="0" applyNumberFormat="1" applyFont="1" applyFill="1" applyBorder="1" applyAlignment="1">
      <alignment horizontal="center" vertical="top" wrapText="1"/>
    </xf>
    <xf numFmtId="49" fontId="11" fillId="3" borderId="69" xfId="0" applyNumberFormat="1" applyFont="1" applyFill="1" applyBorder="1" applyAlignment="1">
      <alignment horizontal="center" vertical="top" wrapText="1"/>
    </xf>
    <xf numFmtId="0" fontId="13" fillId="0" borderId="62" xfId="0" applyFont="1" applyBorder="1" applyAlignment="1">
      <alignment horizontal="center"/>
    </xf>
    <xf numFmtId="49" fontId="13" fillId="3" borderId="32" xfId="0" applyNumberFormat="1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vertical="top" wrapText="1"/>
    </xf>
    <xf numFmtId="4" fontId="13" fillId="3" borderId="70" xfId="0" applyNumberFormat="1" applyFont="1" applyFill="1" applyBorder="1" applyAlignment="1">
      <alignment vertical="top" wrapText="1"/>
    </xf>
    <xf numFmtId="4" fontId="13" fillId="3" borderId="32" xfId="0" applyNumberFormat="1" applyFont="1" applyFill="1" applyBorder="1" applyAlignment="1">
      <alignment vertical="top" wrapText="1"/>
    </xf>
    <xf numFmtId="4" fontId="13" fillId="3" borderId="9" xfId="0" applyNumberFormat="1" applyFont="1" applyFill="1" applyBorder="1" applyAlignment="1">
      <alignment vertical="top" wrapText="1"/>
    </xf>
    <xf numFmtId="49" fontId="12" fillId="3" borderId="34" xfId="0" applyNumberFormat="1" applyFont="1" applyFill="1" applyBorder="1" applyAlignment="1">
      <alignment horizontal="center" vertical="top" wrapText="1"/>
    </xf>
    <xf numFmtId="49" fontId="12" fillId="3" borderId="20" xfId="0" applyNumberFormat="1" applyFont="1" applyFill="1" applyBorder="1" applyAlignment="1">
      <alignment horizontal="center" vertical="top" wrapText="1"/>
    </xf>
    <xf numFmtId="49" fontId="12" fillId="3" borderId="19" xfId="0" applyNumberFormat="1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vertical="top" wrapText="1"/>
    </xf>
    <xf numFmtId="4" fontId="12" fillId="3" borderId="45" xfId="0" applyNumberFormat="1" applyFont="1" applyFill="1" applyBorder="1" applyAlignment="1">
      <alignment vertical="top" wrapText="1"/>
    </xf>
    <xf numFmtId="4" fontId="12" fillId="3" borderId="19" xfId="0" applyNumberFormat="1" applyFont="1" applyFill="1" applyBorder="1" applyAlignment="1">
      <alignment vertical="top" wrapText="1"/>
    </xf>
    <xf numFmtId="4" fontId="12" fillId="3" borderId="3" xfId="0" applyNumberFormat="1" applyFont="1" applyFill="1" applyBorder="1" applyAlignment="1">
      <alignment vertical="top" wrapText="1"/>
    </xf>
    <xf numFmtId="49" fontId="11" fillId="3" borderId="34" xfId="0" applyNumberFormat="1" applyFont="1" applyFill="1" applyBorder="1" applyAlignment="1">
      <alignment horizontal="center" vertical="top" wrapText="1"/>
    </xf>
    <xf numFmtId="49" fontId="11" fillId="3" borderId="30" xfId="0" applyNumberFormat="1" applyFont="1" applyFill="1" applyBorder="1" applyAlignment="1">
      <alignment horizontal="center" vertical="top" wrapText="1"/>
    </xf>
    <xf numFmtId="49" fontId="11" fillId="3" borderId="29" xfId="0" applyNumberFormat="1" applyFont="1" applyFill="1" applyBorder="1" applyAlignment="1">
      <alignment horizontal="center" vertical="top" wrapText="1"/>
    </xf>
    <xf numFmtId="0" fontId="11" fillId="3" borderId="29" xfId="0" applyFont="1" applyFill="1" applyBorder="1" applyAlignment="1">
      <alignment vertical="top" wrapText="1"/>
    </xf>
    <xf numFmtId="4" fontId="11" fillId="3" borderId="35" xfId="0" applyNumberFormat="1" applyFont="1" applyFill="1" applyBorder="1" applyAlignment="1">
      <alignment vertical="top" wrapText="1"/>
    </xf>
    <xf numFmtId="4" fontId="11" fillId="3" borderId="29" xfId="0" applyNumberFormat="1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vertical="top" wrapText="1"/>
    </xf>
    <xf numFmtId="49" fontId="12" fillId="0" borderId="71" xfId="0" applyNumberFormat="1" applyFont="1" applyBorder="1" applyAlignment="1">
      <alignment horizontal="center" vertical="top" wrapText="1"/>
    </xf>
    <xf numFmtId="0" fontId="12" fillId="0" borderId="71" xfId="0" applyFont="1" applyBorder="1" applyAlignment="1">
      <alignment vertical="top" wrapText="1"/>
    </xf>
    <xf numFmtId="4" fontId="12" fillId="0" borderId="71" xfId="0" applyNumberFormat="1" applyFont="1" applyBorder="1" applyAlignment="1">
      <alignment vertical="top" wrapText="1"/>
    </xf>
    <xf numFmtId="4" fontId="12" fillId="0" borderId="72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12" fillId="0" borderId="73" xfId="0" applyNumberFormat="1" applyFont="1" applyBorder="1" applyAlignment="1">
      <alignment vertical="top" wrapText="1"/>
    </xf>
    <xf numFmtId="49" fontId="12" fillId="0" borderId="74" xfId="0" applyNumberFormat="1" applyFont="1" applyBorder="1" applyAlignment="1">
      <alignment horizontal="center" vertical="top" wrapText="1"/>
    </xf>
    <xf numFmtId="0" fontId="12" fillId="0" borderId="74" xfId="0" applyFont="1" applyBorder="1" applyAlignment="1">
      <alignment vertical="top" wrapText="1"/>
    </xf>
    <xf numFmtId="4" fontId="12" fillId="0" borderId="74" xfId="0" applyNumberFormat="1" applyFont="1" applyBorder="1" applyAlignment="1">
      <alignment vertical="top" wrapText="1"/>
    </xf>
    <xf numFmtId="4" fontId="12" fillId="0" borderId="75" xfId="0" applyNumberFormat="1" applyFont="1" applyBorder="1" applyAlignment="1">
      <alignment vertical="top" wrapText="1"/>
    </xf>
    <xf numFmtId="4" fontId="11" fillId="0" borderId="76" xfId="0" applyNumberFormat="1" applyFont="1" applyBorder="1" applyAlignment="1">
      <alignment horizontal="center" vertical="center" wrapText="1"/>
    </xf>
    <xf numFmtId="4" fontId="11" fillId="0" borderId="7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2" borderId="78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2" borderId="7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8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left" vertical="center"/>
    </xf>
    <xf numFmtId="4" fontId="6" fillId="0" borderId="91" xfId="0" applyNumberFormat="1" applyFont="1" applyBorder="1" applyAlignment="1">
      <alignment vertical="center"/>
    </xf>
    <xf numFmtId="4" fontId="16" fillId="0" borderId="91" xfId="0" applyNumberFormat="1" applyFont="1" applyBorder="1" applyAlignment="1">
      <alignment vertical="center"/>
    </xf>
    <xf numFmtId="0" fontId="6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49" fontId="7" fillId="0" borderId="92" xfId="0" applyNumberFormat="1" applyFont="1" applyBorder="1" applyAlignment="1">
      <alignment vertical="center"/>
    </xf>
    <xf numFmtId="49" fontId="7" fillId="0" borderId="92" xfId="0" applyNumberFormat="1" applyFont="1" applyBorder="1" applyAlignment="1">
      <alignment vertical="center" wrapText="1"/>
    </xf>
    <xf numFmtId="4" fontId="7" fillId="0" borderId="92" xfId="0" applyNumberFormat="1" applyFont="1" applyBorder="1" applyAlignment="1">
      <alignment vertical="center"/>
    </xf>
    <xf numFmtId="0" fontId="8" fillId="0" borderId="92" xfId="0" applyFont="1" applyBorder="1" applyAlignment="1">
      <alignment vertical="center" wrapText="1"/>
    </xf>
    <xf numFmtId="0" fontId="7" fillId="0" borderId="92" xfId="0" applyFont="1" applyBorder="1" applyAlignment="1">
      <alignment vertical="center"/>
    </xf>
    <xf numFmtId="49" fontId="7" fillId="0" borderId="9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vertical="center" wrapText="1"/>
    </xf>
    <xf numFmtId="0" fontId="17" fillId="0" borderId="92" xfId="0" applyFont="1" applyBorder="1" applyAlignment="1">
      <alignment vertical="center" wrapText="1"/>
    </xf>
    <xf numFmtId="0" fontId="6" fillId="0" borderId="92" xfId="0" applyFont="1" applyBorder="1" applyAlignment="1">
      <alignment horizontal="left" vertical="center"/>
    </xf>
    <xf numFmtId="4" fontId="6" fillId="0" borderId="92" xfId="0" applyNumberFormat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9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2" borderId="93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0" fontId="7" fillId="0" borderId="96" xfId="0" applyFont="1" applyBorder="1" applyAlignment="1">
      <alignment horizontal="center" vertical="center"/>
    </xf>
    <xf numFmtId="0" fontId="7" fillId="0" borderId="96" xfId="0" applyFont="1" applyBorder="1" applyAlignment="1">
      <alignment vertical="center"/>
    </xf>
    <xf numFmtId="3" fontId="7" fillId="0" borderId="96" xfId="0" applyNumberFormat="1" applyFont="1" applyBorder="1" applyAlignment="1">
      <alignment vertical="center"/>
    </xf>
    <xf numFmtId="0" fontId="7" fillId="0" borderId="97" xfId="0" applyFont="1" applyBorder="1" applyAlignment="1">
      <alignment horizontal="center" vertical="center"/>
    </xf>
    <xf numFmtId="0" fontId="7" fillId="0" borderId="97" xfId="0" applyFont="1" applyBorder="1" applyAlignment="1">
      <alignment vertical="center"/>
    </xf>
    <xf numFmtId="3" fontId="7" fillId="0" borderId="97" xfId="0" applyNumberFormat="1" applyFont="1" applyBorder="1" applyAlignment="1">
      <alignment vertical="center"/>
    </xf>
    <xf numFmtId="0" fontId="6" fillId="2" borderId="93" xfId="0" applyFont="1" applyFill="1" applyBorder="1" applyAlignment="1">
      <alignment vertical="center"/>
    </xf>
    <xf numFmtId="0" fontId="7" fillId="2" borderId="93" xfId="0" applyFont="1" applyFill="1" applyBorder="1" applyAlignment="1">
      <alignment horizontal="center" vertical="center"/>
    </xf>
    <xf numFmtId="3" fontId="7" fillId="2" borderId="93" xfId="0" applyNumberFormat="1" applyFont="1" applyFill="1" applyBorder="1" applyAlignment="1">
      <alignment vertical="center"/>
    </xf>
    <xf numFmtId="0" fontId="6" fillId="0" borderId="94" xfId="0" applyFont="1" applyBorder="1" applyAlignment="1">
      <alignment horizontal="center" vertical="center"/>
    </xf>
    <xf numFmtId="3" fontId="7" fillId="0" borderId="94" xfId="0" applyNumberFormat="1" applyFont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98" xfId="0" applyFont="1" applyBorder="1" applyAlignment="1">
      <alignment vertical="center"/>
    </xf>
    <xf numFmtId="3" fontId="7" fillId="0" borderId="98" xfId="0" applyNumberFormat="1" applyFont="1" applyBorder="1" applyAlignment="1">
      <alignment vertical="center"/>
    </xf>
    <xf numFmtId="0" fontId="7" fillId="0" borderId="96" xfId="0" applyFont="1" applyBorder="1" applyAlignment="1">
      <alignment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99" xfId="0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3" fontId="7" fillId="0" borderId="100" xfId="0" applyNumberFormat="1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0" fontId="7" fillId="0" borderId="101" xfId="0" applyFont="1" applyBorder="1" applyAlignment="1">
      <alignment vertical="center"/>
    </xf>
    <xf numFmtId="3" fontId="7" fillId="0" borderId="10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9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3" fontId="10" fillId="0" borderId="91" xfId="0" applyNumberFormat="1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3" fontId="7" fillId="0" borderId="9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90" xfId="0" applyNumberFormat="1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4" fontId="7" fillId="0" borderId="91" xfId="0" applyNumberFormat="1" applyFont="1" applyBorder="1" applyAlignment="1">
      <alignment vertical="center"/>
    </xf>
    <xf numFmtId="4" fontId="7" fillId="0" borderId="7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9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4" fontId="7" fillId="0" borderId="92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49" fontId="7" fillId="0" borderId="92" xfId="0" applyNumberFormat="1" applyFont="1" applyBorder="1" applyAlignment="1">
      <alignment horizontal="left" vertical="center" wrapText="1"/>
    </xf>
    <xf numFmtId="4" fontId="7" fillId="0" borderId="92" xfId="0" applyNumberFormat="1" applyFont="1" applyBorder="1" applyAlignment="1">
      <alignment/>
    </xf>
    <xf numFmtId="0" fontId="6" fillId="0" borderId="92" xfId="0" applyFont="1" applyBorder="1" applyAlignment="1">
      <alignment horizontal="center" vertical="center"/>
    </xf>
    <xf numFmtId="0" fontId="7" fillId="0" borderId="105" xfId="0" applyFont="1" applyBorder="1" applyAlignment="1">
      <alignment vertical="center"/>
    </xf>
    <xf numFmtId="0" fontId="7" fillId="0" borderId="105" xfId="0" applyFont="1" applyBorder="1" applyAlignment="1">
      <alignment horizontal="left" vertical="center" wrapText="1"/>
    </xf>
    <xf numFmtId="4" fontId="7" fillId="0" borderId="105" xfId="0" applyNumberFormat="1" applyFont="1" applyBorder="1" applyAlignment="1">
      <alignment vertical="center"/>
    </xf>
    <xf numFmtId="4" fontId="7" fillId="0" borderId="105" xfId="0" applyNumberFormat="1" applyFont="1" applyBorder="1" applyAlignment="1">
      <alignment horizontal="center" vertical="center"/>
    </xf>
    <xf numFmtId="4" fontId="7" fillId="0" borderId="105" xfId="0" applyNumberFormat="1" applyFont="1" applyBorder="1" applyAlignment="1">
      <alignment/>
    </xf>
    <xf numFmtId="0" fontId="7" fillId="0" borderId="106" xfId="0" applyFont="1" applyBorder="1" applyAlignment="1">
      <alignment horizontal="center" vertical="center"/>
    </xf>
    <xf numFmtId="0" fontId="7" fillId="0" borderId="106" xfId="0" applyFont="1" applyBorder="1" applyAlignment="1">
      <alignment vertical="center" wrapText="1"/>
    </xf>
    <xf numFmtId="4" fontId="7" fillId="0" borderId="106" xfId="0" applyNumberFormat="1" applyFont="1" applyBorder="1" applyAlignment="1">
      <alignment vertical="center"/>
    </xf>
    <xf numFmtId="4" fontId="7" fillId="0" borderId="106" xfId="0" applyNumberFormat="1" applyFont="1" applyBorder="1" applyAlignment="1">
      <alignment horizontal="center" vertical="center"/>
    </xf>
    <xf numFmtId="4" fontId="7" fillId="0" borderId="106" xfId="0" applyNumberFormat="1" applyFont="1" applyBorder="1" applyAlignment="1">
      <alignment/>
    </xf>
    <xf numFmtId="0" fontId="7" fillId="0" borderId="105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4" fontId="6" fillId="0" borderId="107" xfId="0" applyNumberFormat="1" applyFont="1" applyBorder="1" applyAlignment="1">
      <alignment vertical="center"/>
    </xf>
    <xf numFmtId="0" fontId="7" fillId="0" borderId="92" xfId="0" applyFont="1" applyBorder="1" applyAlignment="1">
      <alignment/>
    </xf>
    <xf numFmtId="49" fontId="7" fillId="0" borderId="92" xfId="0" applyNumberFormat="1" applyFont="1" applyBorder="1" applyAlignment="1">
      <alignment wrapText="1"/>
    </xf>
    <xf numFmtId="3" fontId="7" fillId="0" borderId="92" xfId="0" applyNumberFormat="1" applyFont="1" applyBorder="1" applyAlignment="1">
      <alignment/>
    </xf>
    <xf numFmtId="3" fontId="7" fillId="0" borderId="9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2" borderId="92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1" xfId="0" applyFont="1" applyBorder="1" applyAlignment="1">
      <alignment vertical="center"/>
    </xf>
    <xf numFmtId="3" fontId="7" fillId="0" borderId="112" xfId="0" applyNumberFormat="1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3" fontId="7" fillId="0" borderId="114" xfId="0" applyNumberFormat="1" applyFont="1" applyBorder="1" applyAlignment="1">
      <alignment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3" fontId="7" fillId="0" borderId="117" xfId="0" applyNumberFormat="1" applyFont="1" applyBorder="1" applyAlignment="1">
      <alignment vertical="center"/>
    </xf>
    <xf numFmtId="3" fontId="7" fillId="0" borderId="112" xfId="0" applyNumberFormat="1" applyFont="1" applyBorder="1" applyAlignment="1">
      <alignment/>
    </xf>
    <xf numFmtId="0" fontId="7" fillId="0" borderId="111" xfId="0" applyFont="1" applyBorder="1" applyAlignment="1">
      <alignment/>
    </xf>
    <xf numFmtId="0" fontId="6" fillId="0" borderId="113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7" fillId="3" borderId="92" xfId="0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left" vertical="center"/>
    </xf>
    <xf numFmtId="49" fontId="7" fillId="3" borderId="9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90" xfId="0" applyFont="1" applyBorder="1" applyAlignment="1">
      <alignment horizontal="center" wrapText="1"/>
    </xf>
    <xf numFmtId="0" fontId="11" fillId="0" borderId="92" xfId="0" applyFont="1" applyBorder="1" applyAlignment="1">
      <alignment horizontal="left" vertical="center" wrapText="1"/>
    </xf>
    <xf numFmtId="3" fontId="11" fillId="0" borderId="92" xfId="0" applyNumberFormat="1" applyFont="1" applyBorder="1" applyAlignment="1">
      <alignment horizontal="right" vertical="center" wrapText="1"/>
    </xf>
    <xf numFmtId="3" fontId="11" fillId="0" borderId="92" xfId="0" applyNumberFormat="1" applyFont="1" applyBorder="1" applyAlignment="1">
      <alignment horizontal="right" vertical="center"/>
    </xf>
    <xf numFmtId="3" fontId="11" fillId="0" borderId="92" xfId="0" applyNumberFormat="1" applyFont="1" applyBorder="1" applyAlignment="1">
      <alignment horizontal="center" vertical="center" wrapText="1"/>
    </xf>
    <xf numFmtId="0" fontId="11" fillId="0" borderId="92" xfId="0" applyFont="1" applyBorder="1" applyAlignment="1">
      <alignment horizontal="left" wrapText="1"/>
    </xf>
    <xf numFmtId="0" fontId="11" fillId="0" borderId="92" xfId="0" applyFont="1" applyBorder="1" applyAlignment="1">
      <alignment wrapText="1"/>
    </xf>
    <xf numFmtId="3" fontId="12" fillId="0" borderId="92" xfId="0" applyNumberFormat="1" applyFont="1" applyBorder="1" applyAlignment="1">
      <alignment horizontal="right" vertical="top" wrapText="1"/>
    </xf>
    <xf numFmtId="3" fontId="12" fillId="0" borderId="92" xfId="0" applyNumberFormat="1" applyFont="1" applyBorder="1" applyAlignment="1">
      <alignment horizontal="center" vertical="top" wrapText="1"/>
    </xf>
    <xf numFmtId="0" fontId="12" fillId="0" borderId="92" xfId="0" applyFont="1" applyBorder="1" applyAlignment="1">
      <alignment horizontal="left" wrapText="1"/>
    </xf>
    <xf numFmtId="0" fontId="12" fillId="0" borderId="92" xfId="0" applyFont="1" applyBorder="1" applyAlignment="1">
      <alignment horizontal="left" wrapText="1" indent="1"/>
    </xf>
    <xf numFmtId="3" fontId="11" fillId="0" borderId="92" xfId="0" applyNumberFormat="1" applyFont="1" applyBorder="1" applyAlignment="1">
      <alignment horizontal="center" vertical="top" wrapText="1"/>
    </xf>
    <xf numFmtId="3" fontId="11" fillId="0" borderId="92" xfId="0" applyNumberFormat="1" applyFont="1" applyBorder="1" applyAlignment="1">
      <alignment horizontal="right" vertical="top" wrapText="1"/>
    </xf>
    <xf numFmtId="0" fontId="12" fillId="0" borderId="92" xfId="0" applyFont="1" applyBorder="1" applyAlignment="1">
      <alignment horizontal="left" wrapText="1" indent="8"/>
    </xf>
    <xf numFmtId="3" fontId="11" fillId="0" borderId="92" xfId="0" applyNumberFormat="1" applyFont="1" applyBorder="1" applyAlignment="1">
      <alignment wrapText="1"/>
    </xf>
    <xf numFmtId="0" fontId="12" fillId="0" borderId="92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3" fontId="12" fillId="0" borderId="92" xfId="0" applyNumberFormat="1" applyFont="1" applyBorder="1" applyAlignment="1">
      <alignment horizontal="right" vertical="center" wrapText="1"/>
    </xf>
    <xf numFmtId="0" fontId="12" fillId="0" borderId="92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left" wrapText="1" indent="1"/>
    </xf>
    <xf numFmtId="10" fontId="12" fillId="0" borderId="92" xfId="0" applyNumberFormat="1" applyFont="1" applyBorder="1" applyAlignment="1">
      <alignment horizontal="center" vertical="top" wrapText="1"/>
    </xf>
    <xf numFmtId="0" fontId="6" fillId="2" borderId="92" xfId="0" applyFont="1" applyFill="1" applyBorder="1" applyAlignment="1">
      <alignment horizontal="center" vertical="center"/>
    </xf>
    <xf numFmtId="0" fontId="10" fillId="0" borderId="92" xfId="0" applyFont="1" applyBorder="1" applyAlignment="1">
      <alignment vertical="center"/>
    </xf>
    <xf numFmtId="4" fontId="10" fillId="0" borderId="92" xfId="0" applyNumberFormat="1" applyFont="1" applyBorder="1" applyAlignment="1">
      <alignment vertical="center"/>
    </xf>
    <xf numFmtId="4" fontId="7" fillId="0" borderId="92" xfId="0" applyNumberFormat="1" applyFont="1" applyBorder="1" applyAlignment="1">
      <alignment vertical="center" wrapText="1"/>
    </xf>
    <xf numFmtId="10" fontId="7" fillId="0" borderId="92" xfId="0" applyNumberFormat="1" applyFont="1" applyBorder="1" applyAlignment="1">
      <alignment vertical="center"/>
    </xf>
    <xf numFmtId="0" fontId="10" fillId="0" borderId="92" xfId="0" applyFont="1" applyBorder="1" applyAlignment="1">
      <alignment vertical="center" wrapText="1"/>
    </xf>
    <xf numFmtId="10" fontId="10" fillId="0" borderId="92" xfId="0" applyNumberFormat="1" applyFont="1" applyBorder="1" applyAlignment="1">
      <alignment vertical="center" wrapText="1"/>
    </xf>
    <xf numFmtId="0" fontId="17" fillId="0" borderId="9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4" fontId="7" fillId="0" borderId="11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vertical="center"/>
    </xf>
    <xf numFmtId="0" fontId="6" fillId="0" borderId="113" xfId="0" applyFont="1" applyBorder="1" applyAlignment="1">
      <alignment horizontal="center" vertical="center"/>
    </xf>
    <xf numFmtId="0" fontId="10" fillId="0" borderId="105" xfId="0" applyFont="1" applyBorder="1" applyAlignment="1">
      <alignment vertical="center" wrapText="1"/>
    </xf>
    <xf numFmtId="10" fontId="10" fillId="0" borderId="105" xfId="0" applyNumberFormat="1" applyFont="1" applyBorder="1" applyAlignment="1">
      <alignment vertical="center" wrapText="1"/>
    </xf>
    <xf numFmtId="10" fontId="7" fillId="0" borderId="105" xfId="0" applyNumberFormat="1" applyFont="1" applyBorder="1" applyAlignment="1">
      <alignment vertical="center"/>
    </xf>
    <xf numFmtId="10" fontId="7" fillId="0" borderId="114" xfId="0" applyNumberFormat="1" applyFont="1" applyBorder="1" applyAlignment="1">
      <alignment vertical="center"/>
    </xf>
    <xf numFmtId="4" fontId="6" fillId="0" borderId="9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I246"/>
  <sheetViews>
    <sheetView workbookViewId="0" topLeftCell="A1">
      <selection activeCell="A1" sqref="A1:D1"/>
    </sheetView>
  </sheetViews>
  <sheetFormatPr defaultColWidth="9.00390625" defaultRowHeight="12.75"/>
  <cols>
    <col min="1" max="1" width="4.75390625" style="21" customWidth="1"/>
    <col min="2" max="2" width="7.875" style="21" customWidth="1"/>
    <col min="3" max="3" width="5.00390625" style="21" customWidth="1"/>
    <col min="4" max="4" width="45.25390625" style="20" bestFit="1" customWidth="1"/>
    <col min="5" max="7" width="13.625" style="20" customWidth="1"/>
    <col min="8" max="16384" width="9.125" style="20" customWidth="1"/>
  </cols>
  <sheetData>
    <row r="1" spans="1:7" ht="12.75">
      <c r="A1" s="252" t="s">
        <v>0</v>
      </c>
      <c r="B1" s="252"/>
      <c r="C1" s="252"/>
      <c r="D1" s="252"/>
      <c r="E1" s="252"/>
      <c r="F1" s="252"/>
      <c r="G1" s="252"/>
    </row>
    <row r="2" spans="2:5" ht="12.75" customHeight="1" thickBot="1">
      <c r="B2" s="22"/>
      <c r="C2" s="22"/>
      <c r="D2" s="23"/>
      <c r="E2" s="23"/>
    </row>
    <row r="3" spans="1:7" ht="12.75" thickBot="1">
      <c r="A3" s="243" t="s">
        <v>1</v>
      </c>
      <c r="B3" s="245" t="s">
        <v>2</v>
      </c>
      <c r="C3" s="247" t="s">
        <v>3</v>
      </c>
      <c r="D3" s="249" t="s">
        <v>4</v>
      </c>
      <c r="E3" s="240" t="s">
        <v>5</v>
      </c>
      <c r="F3" s="240" t="s">
        <v>6</v>
      </c>
      <c r="G3" s="241"/>
    </row>
    <row r="4" spans="1:7" ht="12">
      <c r="A4" s="244"/>
      <c r="B4" s="246"/>
      <c r="C4" s="248"/>
      <c r="D4" s="250"/>
      <c r="E4" s="251"/>
      <c r="F4" s="25" t="s">
        <v>7</v>
      </c>
      <c r="G4" s="128" t="s">
        <v>8</v>
      </c>
    </row>
    <row r="5" spans="1:7" s="119" customFormat="1" ht="10.5" thickBot="1">
      <c r="A5" s="129">
        <v>1</v>
      </c>
      <c r="B5" s="130">
        <v>2</v>
      </c>
      <c r="C5" s="130">
        <v>3</v>
      </c>
      <c r="D5" s="131">
        <v>4</v>
      </c>
      <c r="E5" s="130">
        <v>6</v>
      </c>
      <c r="F5" s="130">
        <v>8</v>
      </c>
      <c r="G5" s="132">
        <v>9</v>
      </c>
    </row>
    <row r="6" spans="1:7" s="21" customFormat="1" ht="12.75" thickBot="1">
      <c r="A6" s="52" t="s">
        <v>9</v>
      </c>
      <c r="B6" s="53"/>
      <c r="C6" s="126"/>
      <c r="D6" s="127" t="s">
        <v>10</v>
      </c>
      <c r="E6" s="55">
        <f>SUM(E7)</f>
        <v>30000</v>
      </c>
      <c r="F6" s="55">
        <f>SUM(F7)</f>
        <v>30000</v>
      </c>
      <c r="G6" s="13">
        <v>0</v>
      </c>
    </row>
    <row r="7" spans="1:7" s="21" customFormat="1" ht="12">
      <c r="A7" s="31"/>
      <c r="B7" s="32" t="s">
        <v>11</v>
      </c>
      <c r="C7" s="33"/>
      <c r="D7" s="34" t="s">
        <v>12</v>
      </c>
      <c r="E7" s="35">
        <f>SUM(E8)</f>
        <v>30000</v>
      </c>
      <c r="F7" s="35">
        <f>SUM(F8)</f>
        <v>30000</v>
      </c>
      <c r="G7" s="9"/>
    </row>
    <row r="8" spans="1:7" s="21" customFormat="1" ht="12">
      <c r="A8" s="36"/>
      <c r="B8" s="37"/>
      <c r="C8" s="38" t="s">
        <v>13</v>
      </c>
      <c r="D8" s="39" t="s">
        <v>14</v>
      </c>
      <c r="E8" s="40">
        <v>30000</v>
      </c>
      <c r="F8" s="40">
        <v>30000</v>
      </c>
      <c r="G8" s="10"/>
    </row>
    <row r="9" spans="1:7" s="21" customFormat="1" ht="12">
      <c r="A9" s="41"/>
      <c r="B9" s="42"/>
      <c r="C9" s="43"/>
      <c r="D9" s="44"/>
      <c r="E9" s="45"/>
      <c r="F9" s="45"/>
      <c r="G9" s="46"/>
    </row>
    <row r="10" spans="1:7" s="21" customFormat="1" ht="12">
      <c r="A10" s="26" t="s">
        <v>15</v>
      </c>
      <c r="B10" s="27"/>
      <c r="C10" s="28"/>
      <c r="D10" s="29" t="s">
        <v>16</v>
      </c>
      <c r="E10" s="30">
        <f>SUM(E11)</f>
        <v>2800</v>
      </c>
      <c r="F10" s="30">
        <f>SUM(F11)</f>
        <v>2800</v>
      </c>
      <c r="G10" s="8">
        <v>0</v>
      </c>
    </row>
    <row r="11" spans="1:7" s="21" customFormat="1" ht="12">
      <c r="A11" s="31"/>
      <c r="B11" s="32" t="s">
        <v>17</v>
      </c>
      <c r="C11" s="32"/>
      <c r="D11" s="47" t="s">
        <v>18</v>
      </c>
      <c r="E11" s="48">
        <f>SUM(E12)</f>
        <v>2800</v>
      </c>
      <c r="F11" s="48">
        <f>SUM(F12)</f>
        <v>2800</v>
      </c>
      <c r="G11" s="11"/>
    </row>
    <row r="12" spans="1:7" s="21" customFormat="1" ht="12">
      <c r="A12" s="49"/>
      <c r="B12" s="50"/>
      <c r="C12" s="50" t="s">
        <v>13</v>
      </c>
      <c r="D12" s="51" t="s">
        <v>14</v>
      </c>
      <c r="E12" s="134">
        <v>2800</v>
      </c>
      <c r="F12" s="133">
        <v>2800</v>
      </c>
      <c r="G12" s="136"/>
    </row>
    <row r="13" spans="1:7" s="21" customFormat="1" ht="12">
      <c r="A13" s="71"/>
      <c r="B13" s="139"/>
      <c r="C13" s="140"/>
      <c r="D13" s="138"/>
      <c r="E13" s="133"/>
      <c r="F13" s="135"/>
      <c r="G13" s="137"/>
    </row>
    <row r="14" spans="1:7" s="21" customFormat="1" ht="12">
      <c r="A14" s="52" t="s">
        <v>19</v>
      </c>
      <c r="B14" s="53"/>
      <c r="C14" s="53"/>
      <c r="D14" s="54" t="s">
        <v>20</v>
      </c>
      <c r="E14" s="55">
        <f>SUM(E15)</f>
        <v>769700</v>
      </c>
      <c r="F14" s="55">
        <f>SUM(F15)</f>
        <v>19700</v>
      </c>
      <c r="G14" s="13">
        <f>SUM(G15)</f>
        <v>750000</v>
      </c>
    </row>
    <row r="15" spans="1:7" s="21" customFormat="1" ht="12">
      <c r="A15" s="31"/>
      <c r="B15" s="32" t="s">
        <v>21</v>
      </c>
      <c r="C15" s="32"/>
      <c r="D15" s="47" t="s">
        <v>22</v>
      </c>
      <c r="E15" s="48">
        <f>SUM(E16:E20)</f>
        <v>769700</v>
      </c>
      <c r="F15" s="48">
        <f>SUM(F16:F20)</f>
        <v>19700</v>
      </c>
      <c r="G15" s="11">
        <f>SUM(G16:G18)</f>
        <v>750000</v>
      </c>
    </row>
    <row r="16" spans="1:7" s="21" customFormat="1" ht="12">
      <c r="A16" s="36"/>
      <c r="B16" s="37"/>
      <c r="C16" s="37" t="s">
        <v>23</v>
      </c>
      <c r="D16" s="56" t="s">
        <v>24</v>
      </c>
      <c r="E16" s="40">
        <v>4000</v>
      </c>
      <c r="F16" s="40">
        <v>4000</v>
      </c>
      <c r="G16" s="10"/>
    </row>
    <row r="17" spans="1:7" s="21" customFormat="1" ht="12">
      <c r="A17" s="36"/>
      <c r="B17" s="37"/>
      <c r="C17" s="37" t="s">
        <v>25</v>
      </c>
      <c r="D17" s="56" t="s">
        <v>26</v>
      </c>
      <c r="E17" s="40">
        <v>12000</v>
      </c>
      <c r="F17" s="40">
        <v>12000</v>
      </c>
      <c r="G17" s="10"/>
    </row>
    <row r="18" spans="1:7" s="21" customFormat="1" ht="12">
      <c r="A18" s="36"/>
      <c r="B18" s="37"/>
      <c r="C18" s="37" t="s">
        <v>27</v>
      </c>
      <c r="D18" s="56" t="s">
        <v>28</v>
      </c>
      <c r="E18" s="40">
        <v>750000</v>
      </c>
      <c r="F18" s="40">
        <v>0</v>
      </c>
      <c r="G18" s="10">
        <v>750000</v>
      </c>
    </row>
    <row r="19" spans="1:7" s="21" customFormat="1" ht="12">
      <c r="A19" s="36"/>
      <c r="B19" s="37"/>
      <c r="C19" s="37" t="s">
        <v>29</v>
      </c>
      <c r="D19" s="57" t="s">
        <v>30</v>
      </c>
      <c r="E19" s="45">
        <v>3700</v>
      </c>
      <c r="F19" s="45">
        <v>3700</v>
      </c>
      <c r="G19" s="58"/>
    </row>
    <row r="20" spans="1:7" s="21" customFormat="1" ht="12">
      <c r="A20" s="41"/>
      <c r="B20" s="42"/>
      <c r="C20" s="42"/>
      <c r="D20" s="59"/>
      <c r="E20" s="45"/>
      <c r="F20" s="45"/>
      <c r="G20" s="58"/>
    </row>
    <row r="21" spans="1:7" s="21" customFormat="1" ht="12">
      <c r="A21" s="26" t="s">
        <v>31</v>
      </c>
      <c r="B21" s="27"/>
      <c r="C21" s="27"/>
      <c r="D21" s="60" t="s">
        <v>32</v>
      </c>
      <c r="E21" s="30">
        <f>SUM(E22+E26)</f>
        <v>47085</v>
      </c>
      <c r="F21" s="30">
        <f>SUM(F22+F26)</f>
        <v>47085</v>
      </c>
      <c r="G21" s="8">
        <v>0</v>
      </c>
    </row>
    <row r="22" spans="1:7" s="21" customFormat="1" ht="12">
      <c r="A22" s="31"/>
      <c r="B22" s="32" t="s">
        <v>33</v>
      </c>
      <c r="C22" s="32"/>
      <c r="D22" s="47" t="s">
        <v>34</v>
      </c>
      <c r="E22" s="48">
        <f>SUM(E23:E24)</f>
        <v>38685</v>
      </c>
      <c r="F22" s="48">
        <f>SUM(F23:F24)</f>
        <v>38685</v>
      </c>
      <c r="G22" s="11"/>
    </row>
    <row r="23" spans="1:7" s="21" customFormat="1" ht="36">
      <c r="A23" s="36"/>
      <c r="B23" s="37"/>
      <c r="C23" s="37" t="s">
        <v>35</v>
      </c>
      <c r="D23" s="56" t="s">
        <v>36</v>
      </c>
      <c r="E23" s="40">
        <v>38435</v>
      </c>
      <c r="F23" s="40">
        <v>38435</v>
      </c>
      <c r="G23" s="10"/>
    </row>
    <row r="24" spans="1:7" s="21" customFormat="1" ht="24">
      <c r="A24" s="36"/>
      <c r="B24" s="37"/>
      <c r="C24" s="37" t="s">
        <v>37</v>
      </c>
      <c r="D24" s="56" t="s">
        <v>38</v>
      </c>
      <c r="E24" s="40">
        <v>250</v>
      </c>
      <c r="F24" s="40">
        <v>250</v>
      </c>
      <c r="G24" s="10"/>
    </row>
    <row r="25" spans="1:7" s="21" customFormat="1" ht="12">
      <c r="A25" s="36"/>
      <c r="B25" s="61"/>
      <c r="C25" s="61"/>
      <c r="D25" s="62"/>
      <c r="E25" s="63"/>
      <c r="F25" s="63"/>
      <c r="G25" s="64"/>
    </row>
    <row r="26" spans="1:7" s="21" customFormat="1" ht="12">
      <c r="A26" s="36"/>
      <c r="B26" s="32" t="s">
        <v>39</v>
      </c>
      <c r="C26" s="32"/>
      <c r="D26" s="47" t="s">
        <v>40</v>
      </c>
      <c r="E26" s="48">
        <f>SUM(E27:E29)</f>
        <v>8400</v>
      </c>
      <c r="F26" s="48">
        <f>SUM(F27:F29)</f>
        <v>8400</v>
      </c>
      <c r="G26" s="11"/>
    </row>
    <row r="27" spans="1:7" s="21" customFormat="1" ht="12">
      <c r="A27" s="36"/>
      <c r="B27" s="37"/>
      <c r="C27" s="37" t="s">
        <v>41</v>
      </c>
      <c r="D27" s="56" t="s">
        <v>42</v>
      </c>
      <c r="E27" s="40">
        <v>2800</v>
      </c>
      <c r="F27" s="40">
        <v>2800</v>
      </c>
      <c r="G27" s="10"/>
    </row>
    <row r="28" spans="1:7" s="21" customFormat="1" ht="12">
      <c r="A28" s="36"/>
      <c r="B28" s="37"/>
      <c r="C28" s="37" t="s">
        <v>29</v>
      </c>
      <c r="D28" s="56" t="s">
        <v>30</v>
      </c>
      <c r="E28" s="40">
        <v>2100</v>
      </c>
      <c r="F28" s="40">
        <v>2100</v>
      </c>
      <c r="G28" s="10"/>
    </row>
    <row r="29" spans="1:7" s="21" customFormat="1" ht="12">
      <c r="A29" s="36"/>
      <c r="B29" s="37"/>
      <c r="C29" s="37" t="s">
        <v>13</v>
      </c>
      <c r="D29" s="56" t="s">
        <v>14</v>
      </c>
      <c r="E29" s="40">
        <v>3500</v>
      </c>
      <c r="F29" s="40">
        <v>3500</v>
      </c>
      <c r="G29" s="10"/>
    </row>
    <row r="30" spans="1:7" s="21" customFormat="1" ht="12">
      <c r="A30" s="41"/>
      <c r="B30" s="42"/>
      <c r="C30" s="42"/>
      <c r="D30" s="59"/>
      <c r="E30" s="45"/>
      <c r="F30" s="45"/>
      <c r="G30" s="58"/>
    </row>
    <row r="31" spans="1:7" s="21" customFormat="1" ht="12">
      <c r="A31" s="26" t="s">
        <v>43</v>
      </c>
      <c r="B31" s="27"/>
      <c r="C31" s="27"/>
      <c r="D31" s="60" t="s">
        <v>44</v>
      </c>
      <c r="E31" s="30">
        <f>SUM(E32)</f>
        <v>900</v>
      </c>
      <c r="F31" s="30">
        <f>SUM(F32)</f>
        <v>900</v>
      </c>
      <c r="G31" s="8">
        <v>0</v>
      </c>
    </row>
    <row r="32" spans="1:7" s="21" customFormat="1" ht="12">
      <c r="A32" s="31"/>
      <c r="B32" s="32" t="s">
        <v>45</v>
      </c>
      <c r="C32" s="32"/>
      <c r="D32" s="47" t="s">
        <v>44</v>
      </c>
      <c r="E32" s="48">
        <f>SUM(E33)</f>
        <v>900</v>
      </c>
      <c r="F32" s="48">
        <f>SUM(F33)</f>
        <v>900</v>
      </c>
      <c r="G32" s="11"/>
    </row>
    <row r="33" spans="1:7" s="21" customFormat="1" ht="36">
      <c r="A33" s="36"/>
      <c r="B33" s="61"/>
      <c r="C33" s="61" t="s">
        <v>35</v>
      </c>
      <c r="D33" s="62" t="s">
        <v>36</v>
      </c>
      <c r="E33" s="63">
        <v>900</v>
      </c>
      <c r="F33" s="63">
        <v>900</v>
      </c>
      <c r="G33" s="14"/>
    </row>
    <row r="34" spans="1:7" s="21" customFormat="1" ht="12">
      <c r="A34" s="36"/>
      <c r="B34" s="50"/>
      <c r="C34" s="50"/>
      <c r="D34" s="51"/>
      <c r="E34" s="45"/>
      <c r="F34" s="45"/>
      <c r="G34" s="12"/>
    </row>
    <row r="35" spans="1:7" s="21" customFormat="1" ht="12">
      <c r="A35" s="26" t="s">
        <v>46</v>
      </c>
      <c r="B35" s="27"/>
      <c r="C35" s="27"/>
      <c r="D35" s="60" t="s">
        <v>47</v>
      </c>
      <c r="E35" s="30">
        <f>SUM(E36)</f>
        <v>500</v>
      </c>
      <c r="F35" s="30">
        <f>SUM(F36)</f>
        <v>500</v>
      </c>
      <c r="G35" s="8">
        <v>0</v>
      </c>
    </row>
    <row r="36" spans="1:7" s="21" customFormat="1" ht="12">
      <c r="A36" s="31"/>
      <c r="B36" s="32" t="s">
        <v>48</v>
      </c>
      <c r="C36" s="32"/>
      <c r="D36" s="47" t="s">
        <v>49</v>
      </c>
      <c r="E36" s="48">
        <f>SUM(E37)</f>
        <v>500</v>
      </c>
      <c r="F36" s="48">
        <f>SUM(F37)</f>
        <v>500</v>
      </c>
      <c r="G36" s="11"/>
    </row>
    <row r="37" spans="1:7" s="21" customFormat="1" ht="12">
      <c r="A37" s="36"/>
      <c r="B37" s="37"/>
      <c r="C37" s="37" t="s">
        <v>35</v>
      </c>
      <c r="D37" s="56" t="s">
        <v>50</v>
      </c>
      <c r="E37" s="40">
        <v>500</v>
      </c>
      <c r="F37" s="40">
        <v>500</v>
      </c>
      <c r="G37" s="10"/>
    </row>
    <row r="38" spans="1:7" s="21" customFormat="1" ht="12">
      <c r="A38" s="36"/>
      <c r="B38" s="61"/>
      <c r="C38" s="61"/>
      <c r="D38" s="62"/>
      <c r="E38" s="65"/>
      <c r="F38" s="65"/>
      <c r="G38" s="58"/>
    </row>
    <row r="39" spans="1:7" s="21" customFormat="1" ht="24">
      <c r="A39" s="26" t="s">
        <v>51</v>
      </c>
      <c r="B39" s="27"/>
      <c r="C39" s="27"/>
      <c r="D39" s="60" t="s">
        <v>52</v>
      </c>
      <c r="E39" s="30">
        <f>SUM(E40+E43+E51+E59+E62+E65)</f>
        <v>3351518</v>
      </c>
      <c r="F39" s="30">
        <f>SUM(F40+F43+F51+F59+F62+F65)</f>
        <v>3351518</v>
      </c>
      <c r="G39" s="8">
        <v>0</v>
      </c>
    </row>
    <row r="40" spans="1:7" s="21" customFormat="1" ht="12">
      <c r="A40" s="66"/>
      <c r="B40" s="67" t="s">
        <v>53</v>
      </c>
      <c r="C40" s="67"/>
      <c r="D40" s="68" t="s">
        <v>54</v>
      </c>
      <c r="E40" s="48">
        <f>SUM(E41)</f>
        <v>2200</v>
      </c>
      <c r="F40" s="48">
        <f>SUM(F41)</f>
        <v>2200</v>
      </c>
      <c r="G40" s="11"/>
    </row>
    <row r="41" spans="1:7" s="21" customFormat="1" ht="24">
      <c r="A41" s="31"/>
      <c r="B41" s="69"/>
      <c r="C41" s="69" t="s">
        <v>55</v>
      </c>
      <c r="D41" s="47" t="s">
        <v>602</v>
      </c>
      <c r="E41" s="40">
        <v>2200</v>
      </c>
      <c r="F41" s="40">
        <v>2200</v>
      </c>
      <c r="G41" s="70"/>
    </row>
    <row r="42" spans="1:7" s="21" customFormat="1" ht="12">
      <c r="A42" s="71"/>
      <c r="B42" s="61"/>
      <c r="C42" s="72"/>
      <c r="D42" s="62"/>
      <c r="E42" s="63"/>
      <c r="F42" s="63"/>
      <c r="G42" s="64"/>
    </row>
    <row r="43" spans="1:7" s="21" customFormat="1" ht="36">
      <c r="A43" s="73"/>
      <c r="B43" s="74" t="s">
        <v>56</v>
      </c>
      <c r="C43" s="75"/>
      <c r="D43" s="76" t="s">
        <v>57</v>
      </c>
      <c r="E43" s="48">
        <f>SUM(E44:E49)</f>
        <v>965805</v>
      </c>
      <c r="F43" s="48">
        <f>SUM(F44:F49)</f>
        <v>965805</v>
      </c>
      <c r="G43" s="11"/>
    </row>
    <row r="44" spans="1:7" s="21" customFormat="1" ht="12">
      <c r="A44" s="36"/>
      <c r="B44" s="37"/>
      <c r="C44" s="37" t="s">
        <v>58</v>
      </c>
      <c r="D44" s="56" t="s">
        <v>59</v>
      </c>
      <c r="E44" s="40">
        <v>735000</v>
      </c>
      <c r="F44" s="40">
        <v>735000</v>
      </c>
      <c r="G44" s="10"/>
    </row>
    <row r="45" spans="1:7" s="21" customFormat="1" ht="12">
      <c r="A45" s="36"/>
      <c r="B45" s="37"/>
      <c r="C45" s="37" t="s">
        <v>60</v>
      </c>
      <c r="D45" s="56" t="s">
        <v>61</v>
      </c>
      <c r="E45" s="40">
        <v>56000</v>
      </c>
      <c r="F45" s="40">
        <v>56000</v>
      </c>
      <c r="G45" s="10"/>
    </row>
    <row r="46" spans="1:7" s="21" customFormat="1" ht="12">
      <c r="A46" s="36"/>
      <c r="B46" s="37"/>
      <c r="C46" s="37" t="s">
        <v>62</v>
      </c>
      <c r="D46" s="56" t="s">
        <v>63</v>
      </c>
      <c r="E46" s="40">
        <v>94305</v>
      </c>
      <c r="F46" s="40">
        <v>94305</v>
      </c>
      <c r="G46" s="10"/>
    </row>
    <row r="47" spans="1:7" s="21" customFormat="1" ht="12">
      <c r="A47" s="36"/>
      <c r="B47" s="37"/>
      <c r="C47" s="37" t="s">
        <v>64</v>
      </c>
      <c r="D47" s="56" t="s">
        <v>65</v>
      </c>
      <c r="E47" s="40">
        <v>10000</v>
      </c>
      <c r="F47" s="40">
        <v>10000</v>
      </c>
      <c r="G47" s="10"/>
    </row>
    <row r="48" spans="1:7" s="21" customFormat="1" ht="12">
      <c r="A48" s="36"/>
      <c r="B48" s="37"/>
      <c r="C48" s="37" t="s">
        <v>66</v>
      </c>
      <c r="D48" s="56" t="s">
        <v>67</v>
      </c>
      <c r="E48" s="40">
        <v>500</v>
      </c>
      <c r="F48" s="40">
        <v>500</v>
      </c>
      <c r="G48" s="10"/>
    </row>
    <row r="49" spans="1:7" s="21" customFormat="1" ht="24">
      <c r="A49" s="71"/>
      <c r="B49" s="50"/>
      <c r="C49" s="50" t="s">
        <v>68</v>
      </c>
      <c r="D49" s="77" t="s">
        <v>69</v>
      </c>
      <c r="E49" s="40">
        <v>70000</v>
      </c>
      <c r="F49" s="40">
        <v>70000</v>
      </c>
      <c r="G49" s="10"/>
    </row>
    <row r="50" spans="1:7" s="21" customFormat="1" ht="12">
      <c r="A50" s="71"/>
      <c r="B50" s="61"/>
      <c r="C50" s="61"/>
      <c r="D50" s="78"/>
      <c r="E50" s="63"/>
      <c r="F50" s="63"/>
      <c r="G50" s="14"/>
    </row>
    <row r="51" spans="1:7" s="21" customFormat="1" ht="25.5" customHeight="1">
      <c r="A51" s="71"/>
      <c r="B51" s="32" t="s">
        <v>70</v>
      </c>
      <c r="C51" s="32"/>
      <c r="D51" s="79" t="s">
        <v>71</v>
      </c>
      <c r="E51" s="48">
        <f>SUM(E52:E58)</f>
        <v>1390470</v>
      </c>
      <c r="F51" s="48">
        <f>SUM(F52:F58)</f>
        <v>1390470</v>
      </c>
      <c r="G51" s="11"/>
    </row>
    <row r="52" spans="1:7" s="21" customFormat="1" ht="12">
      <c r="A52" s="36"/>
      <c r="B52" s="37"/>
      <c r="C52" s="37" t="s">
        <v>58</v>
      </c>
      <c r="D52" s="80" t="s">
        <v>59</v>
      </c>
      <c r="E52" s="40">
        <v>866000</v>
      </c>
      <c r="F52" s="40">
        <v>866000</v>
      </c>
      <c r="G52" s="10"/>
    </row>
    <row r="53" spans="1:7" s="21" customFormat="1" ht="12">
      <c r="A53" s="36"/>
      <c r="B53" s="37"/>
      <c r="C53" s="37" t="s">
        <v>60</v>
      </c>
      <c r="D53" s="80" t="s">
        <v>61</v>
      </c>
      <c r="E53" s="40">
        <v>378150</v>
      </c>
      <c r="F53" s="40">
        <v>378150</v>
      </c>
      <c r="G53" s="10"/>
    </row>
    <row r="54" spans="1:7" s="21" customFormat="1" ht="12">
      <c r="A54" s="36"/>
      <c r="B54" s="37"/>
      <c r="C54" s="37" t="s">
        <v>62</v>
      </c>
      <c r="D54" s="80" t="s">
        <v>63</v>
      </c>
      <c r="E54" s="40">
        <v>8200</v>
      </c>
      <c r="F54" s="40">
        <v>8200</v>
      </c>
      <c r="G54" s="10"/>
    </row>
    <row r="55" spans="1:7" s="21" customFormat="1" ht="12">
      <c r="A55" s="36"/>
      <c r="B55" s="37"/>
      <c r="C55" s="37" t="s">
        <v>72</v>
      </c>
      <c r="D55" s="80" t="s">
        <v>73</v>
      </c>
      <c r="E55" s="40">
        <v>1020</v>
      </c>
      <c r="F55" s="40">
        <v>1020</v>
      </c>
      <c r="G55" s="10"/>
    </row>
    <row r="56" spans="1:7" s="21" customFormat="1" ht="12">
      <c r="A56" s="71"/>
      <c r="B56" s="37"/>
      <c r="C56" s="37" t="s">
        <v>74</v>
      </c>
      <c r="D56" s="80" t="s">
        <v>75</v>
      </c>
      <c r="E56" s="40">
        <v>30600</v>
      </c>
      <c r="F56" s="40">
        <v>30600</v>
      </c>
      <c r="G56" s="10"/>
    </row>
    <row r="57" spans="1:7" s="21" customFormat="1" ht="12">
      <c r="A57" s="36"/>
      <c r="B57" s="37"/>
      <c r="C57" s="37" t="s">
        <v>66</v>
      </c>
      <c r="D57" s="80" t="s">
        <v>67</v>
      </c>
      <c r="E57" s="40">
        <v>102000</v>
      </c>
      <c r="F57" s="40">
        <v>102000</v>
      </c>
      <c r="G57" s="10"/>
    </row>
    <row r="58" spans="1:7" s="21" customFormat="1" ht="12.75" thickBot="1">
      <c r="A58" s="36"/>
      <c r="B58" s="120"/>
      <c r="C58" s="120" t="s">
        <v>13</v>
      </c>
      <c r="D58" s="121" t="s">
        <v>76</v>
      </c>
      <c r="E58" s="122">
        <v>4500</v>
      </c>
      <c r="F58" s="122">
        <v>4500</v>
      </c>
      <c r="G58" s="123"/>
    </row>
    <row r="59" spans="1:7" s="21" customFormat="1" ht="12">
      <c r="A59" s="36"/>
      <c r="B59" s="32" t="s">
        <v>77</v>
      </c>
      <c r="C59" s="32"/>
      <c r="D59" s="79" t="s">
        <v>78</v>
      </c>
      <c r="E59" s="48">
        <f>SUM(E60)</f>
        <v>500</v>
      </c>
      <c r="F59" s="48">
        <f>SUM(F60)</f>
        <v>500</v>
      </c>
      <c r="G59" s="11"/>
    </row>
    <row r="60" spans="1:7" s="21" customFormat="1" ht="12">
      <c r="A60" s="36"/>
      <c r="B60" s="37"/>
      <c r="C60" s="37" t="s">
        <v>66</v>
      </c>
      <c r="D60" s="80" t="s">
        <v>67</v>
      </c>
      <c r="E60" s="40">
        <v>500</v>
      </c>
      <c r="F60" s="40">
        <v>500</v>
      </c>
      <c r="G60" s="10"/>
    </row>
    <row r="61" spans="1:7" s="21" customFormat="1" ht="12">
      <c r="A61" s="36"/>
      <c r="B61" s="61"/>
      <c r="C61" s="61"/>
      <c r="D61" s="78"/>
      <c r="E61" s="63"/>
      <c r="F61" s="63"/>
      <c r="G61" s="64"/>
    </row>
    <row r="62" spans="1:7" s="21" customFormat="1" ht="12">
      <c r="A62" s="36"/>
      <c r="B62" s="32" t="s">
        <v>79</v>
      </c>
      <c r="C62" s="32"/>
      <c r="D62" s="79" t="s">
        <v>80</v>
      </c>
      <c r="E62" s="48">
        <f>SUM(E63)</f>
        <v>20000</v>
      </c>
      <c r="F62" s="48">
        <f>SUM(F63)</f>
        <v>20000</v>
      </c>
      <c r="G62" s="11"/>
    </row>
    <row r="63" spans="1:7" s="21" customFormat="1" ht="12">
      <c r="A63" s="36"/>
      <c r="B63" s="37"/>
      <c r="C63" s="37" t="s">
        <v>81</v>
      </c>
      <c r="D63" s="80" t="s">
        <v>80</v>
      </c>
      <c r="E63" s="40">
        <v>20000</v>
      </c>
      <c r="F63" s="40">
        <v>20000</v>
      </c>
      <c r="G63" s="10"/>
    </row>
    <row r="64" spans="1:7" s="21" customFormat="1" ht="12">
      <c r="A64" s="36"/>
      <c r="B64" s="61"/>
      <c r="C64" s="61"/>
      <c r="D64" s="78"/>
      <c r="E64" s="63"/>
      <c r="F64" s="63"/>
      <c r="G64" s="64"/>
    </row>
    <row r="65" spans="1:7" s="21" customFormat="1" ht="12">
      <c r="A65" s="36"/>
      <c r="B65" s="32" t="s">
        <v>82</v>
      </c>
      <c r="C65" s="32"/>
      <c r="D65" s="79" t="s">
        <v>83</v>
      </c>
      <c r="E65" s="48">
        <f>SUM(E66:E67)</f>
        <v>972543</v>
      </c>
      <c r="F65" s="48">
        <f>SUM(F66:F67)</f>
        <v>972543</v>
      </c>
      <c r="G65" s="11"/>
    </row>
    <row r="66" spans="1:7" s="21" customFormat="1" ht="12">
      <c r="A66" s="36"/>
      <c r="B66" s="37"/>
      <c r="C66" s="37" t="s">
        <v>84</v>
      </c>
      <c r="D66" s="80" t="s">
        <v>85</v>
      </c>
      <c r="E66" s="40">
        <v>967043</v>
      </c>
      <c r="F66" s="40">
        <v>967043</v>
      </c>
      <c r="G66" s="10"/>
    </row>
    <row r="67" spans="1:7" s="21" customFormat="1" ht="12">
      <c r="A67" s="36"/>
      <c r="B67" s="37"/>
      <c r="C67" s="37" t="s">
        <v>86</v>
      </c>
      <c r="D67" s="80" t="s">
        <v>87</v>
      </c>
      <c r="E67" s="40">
        <v>5500</v>
      </c>
      <c r="F67" s="40">
        <v>5500</v>
      </c>
      <c r="G67" s="10"/>
    </row>
    <row r="68" spans="1:7" s="21" customFormat="1" ht="12">
      <c r="A68" s="41"/>
      <c r="B68" s="42"/>
      <c r="C68" s="42"/>
      <c r="D68" s="81"/>
      <c r="E68" s="45"/>
      <c r="F68" s="45"/>
      <c r="G68" s="58"/>
    </row>
    <row r="69" spans="1:7" s="21" customFormat="1" ht="12">
      <c r="A69" s="26" t="s">
        <v>88</v>
      </c>
      <c r="B69" s="27"/>
      <c r="C69" s="27"/>
      <c r="D69" s="82" t="s">
        <v>89</v>
      </c>
      <c r="E69" s="30">
        <f>SUM(E70+E73+E76)</f>
        <v>3838579</v>
      </c>
      <c r="F69" s="30">
        <f>SUM(F70+F73+F76)</f>
        <v>3838579</v>
      </c>
      <c r="G69" s="8">
        <v>0</v>
      </c>
    </row>
    <row r="70" spans="1:7" s="21" customFormat="1" ht="12">
      <c r="A70" s="41"/>
      <c r="B70" s="83" t="s">
        <v>90</v>
      </c>
      <c r="C70" s="83"/>
      <c r="D70" s="84" t="s">
        <v>91</v>
      </c>
      <c r="E70" s="48">
        <f>SUM(E71)</f>
        <v>2970662</v>
      </c>
      <c r="F70" s="48">
        <f>SUM(F71)</f>
        <v>2970662</v>
      </c>
      <c r="G70" s="11"/>
    </row>
    <row r="71" spans="1:7" s="21" customFormat="1" ht="12">
      <c r="A71" s="36"/>
      <c r="B71" s="37"/>
      <c r="C71" s="37" t="s">
        <v>92</v>
      </c>
      <c r="D71" s="80" t="s">
        <v>93</v>
      </c>
      <c r="E71" s="40">
        <v>2970662</v>
      </c>
      <c r="F71" s="40">
        <v>2970662</v>
      </c>
      <c r="G71" s="10"/>
    </row>
    <row r="72" spans="1:7" s="21" customFormat="1" ht="12">
      <c r="A72" s="36"/>
      <c r="B72" s="61"/>
      <c r="C72" s="61"/>
      <c r="D72" s="78"/>
      <c r="E72" s="63"/>
      <c r="F72" s="63"/>
      <c r="G72" s="64"/>
    </row>
    <row r="73" spans="1:7" s="21" customFormat="1" ht="12">
      <c r="A73" s="36"/>
      <c r="B73" s="32" t="s">
        <v>94</v>
      </c>
      <c r="C73" s="32"/>
      <c r="D73" s="79" t="s">
        <v>95</v>
      </c>
      <c r="E73" s="48">
        <f>SUM(E74)</f>
        <v>856493</v>
      </c>
      <c r="F73" s="48">
        <f>SUM(F74)</f>
        <v>856493</v>
      </c>
      <c r="G73" s="11"/>
    </row>
    <row r="74" spans="1:7" s="21" customFormat="1" ht="12">
      <c r="A74" s="36"/>
      <c r="B74" s="37"/>
      <c r="C74" s="37" t="s">
        <v>92</v>
      </c>
      <c r="D74" s="80" t="s">
        <v>93</v>
      </c>
      <c r="E74" s="40">
        <v>856493</v>
      </c>
      <c r="F74" s="40">
        <v>856493</v>
      </c>
      <c r="G74" s="10"/>
    </row>
    <row r="75" spans="1:7" s="21" customFormat="1" ht="12">
      <c r="A75" s="36"/>
      <c r="B75" s="61"/>
      <c r="C75" s="61"/>
      <c r="D75" s="78"/>
      <c r="E75" s="63"/>
      <c r="F75" s="63"/>
      <c r="G75" s="64"/>
    </row>
    <row r="76" spans="1:7" s="21" customFormat="1" ht="12">
      <c r="A76" s="36"/>
      <c r="B76" s="32" t="s">
        <v>96</v>
      </c>
      <c r="C76" s="32"/>
      <c r="D76" s="79" t="s">
        <v>97</v>
      </c>
      <c r="E76" s="48">
        <f>SUM(E77)</f>
        <v>11424</v>
      </c>
      <c r="F76" s="48">
        <f>SUM(F77)</f>
        <v>11424</v>
      </c>
      <c r="G76" s="11"/>
    </row>
    <row r="77" spans="1:7" s="21" customFormat="1" ht="12">
      <c r="A77" s="36"/>
      <c r="B77" s="37"/>
      <c r="C77" s="37" t="s">
        <v>92</v>
      </c>
      <c r="D77" s="80" t="s">
        <v>93</v>
      </c>
      <c r="E77" s="40">
        <v>11424</v>
      </c>
      <c r="F77" s="40">
        <v>11424</v>
      </c>
      <c r="G77" s="10"/>
    </row>
    <row r="78" spans="1:7" s="21" customFormat="1" ht="12">
      <c r="A78" s="41"/>
      <c r="B78" s="42"/>
      <c r="C78" s="42"/>
      <c r="D78" s="81"/>
      <c r="E78" s="45"/>
      <c r="F78" s="45"/>
      <c r="G78" s="58"/>
    </row>
    <row r="79" spans="1:7" s="21" customFormat="1" ht="12">
      <c r="A79" s="26" t="s">
        <v>98</v>
      </c>
      <c r="B79" s="27"/>
      <c r="C79" s="27"/>
      <c r="D79" s="82" t="s">
        <v>99</v>
      </c>
      <c r="E79" s="30">
        <f>SUM(E80,E87,E84)</f>
        <v>53023</v>
      </c>
      <c r="F79" s="30">
        <f>SUM(F80,F84,F87)</f>
        <v>53023</v>
      </c>
      <c r="G79" s="8">
        <v>0</v>
      </c>
    </row>
    <row r="80" spans="1:7" s="21" customFormat="1" ht="12">
      <c r="A80" s="41"/>
      <c r="B80" s="83" t="s">
        <v>100</v>
      </c>
      <c r="C80" s="83"/>
      <c r="D80" s="84" t="s">
        <v>101</v>
      </c>
      <c r="E80" s="48">
        <f>SUM(E81)</f>
        <v>20500</v>
      </c>
      <c r="F80" s="48">
        <f>SUM(F81)</f>
        <v>20500</v>
      </c>
      <c r="G80" s="11"/>
    </row>
    <row r="81" spans="1:7" s="21" customFormat="1" ht="12">
      <c r="A81" s="36"/>
      <c r="B81" s="37"/>
      <c r="C81" s="50" t="s">
        <v>25</v>
      </c>
      <c r="D81" s="77" t="s">
        <v>102</v>
      </c>
      <c r="E81" s="45">
        <v>20500</v>
      </c>
      <c r="F81" s="45">
        <v>20500</v>
      </c>
      <c r="G81" s="12"/>
    </row>
    <row r="82" spans="1:7" s="21" customFormat="1" ht="24">
      <c r="A82" s="71"/>
      <c r="B82" s="50"/>
      <c r="C82" s="85" t="s">
        <v>103</v>
      </c>
      <c r="D82" s="86" t="s">
        <v>104</v>
      </c>
      <c r="E82" s="87">
        <v>0</v>
      </c>
      <c r="F82" s="87">
        <v>0</v>
      </c>
      <c r="G82" s="15"/>
    </row>
    <row r="83" spans="1:7" s="21" customFormat="1" ht="12">
      <c r="A83" s="71"/>
      <c r="B83" s="61"/>
      <c r="C83" s="88"/>
      <c r="D83" s="89"/>
      <c r="E83" s="90"/>
      <c r="F83" s="90"/>
      <c r="G83" s="16"/>
    </row>
    <row r="84" spans="1:7" s="21" customFormat="1" ht="12">
      <c r="A84" s="71"/>
      <c r="B84" s="83" t="s">
        <v>105</v>
      </c>
      <c r="C84" s="91"/>
      <c r="D84" s="84" t="s">
        <v>106</v>
      </c>
      <c r="E84" s="92">
        <f>SUM(E85)</f>
        <v>13750</v>
      </c>
      <c r="F84" s="48">
        <f>SUM(F85)</f>
        <v>13750</v>
      </c>
      <c r="G84" s="93"/>
    </row>
    <row r="85" spans="1:7" s="21" customFormat="1" ht="36">
      <c r="A85" s="71"/>
      <c r="B85" s="94"/>
      <c r="C85" s="95" t="s">
        <v>107</v>
      </c>
      <c r="D85" s="77" t="s">
        <v>108</v>
      </c>
      <c r="E85" s="40">
        <v>13750</v>
      </c>
      <c r="F85" s="40">
        <v>13750</v>
      </c>
      <c r="G85" s="96"/>
    </row>
    <row r="86" spans="1:7" s="21" customFormat="1" ht="12">
      <c r="A86" s="71"/>
      <c r="B86" s="61"/>
      <c r="C86" s="72"/>
      <c r="D86" s="78"/>
      <c r="E86" s="63"/>
      <c r="F86" s="63"/>
      <c r="G86" s="17"/>
    </row>
    <row r="87" spans="1:7" s="21" customFormat="1" ht="12">
      <c r="A87" s="71"/>
      <c r="B87" s="83" t="s">
        <v>109</v>
      </c>
      <c r="C87" s="83"/>
      <c r="D87" s="84" t="s">
        <v>18</v>
      </c>
      <c r="E87" s="48">
        <f>SUM(E88)</f>
        <v>18773</v>
      </c>
      <c r="F87" s="48">
        <f>SUM(F88)</f>
        <v>18773</v>
      </c>
      <c r="G87" s="11"/>
    </row>
    <row r="88" spans="1:7" s="21" customFormat="1" ht="24">
      <c r="A88" s="71"/>
      <c r="B88" s="37"/>
      <c r="C88" s="95" t="s">
        <v>103</v>
      </c>
      <c r="D88" s="77" t="s">
        <v>104</v>
      </c>
      <c r="E88" s="40">
        <v>18773</v>
      </c>
      <c r="F88" s="40">
        <v>18773</v>
      </c>
      <c r="G88" s="10"/>
    </row>
    <row r="89" spans="1:7" s="21" customFormat="1" ht="12">
      <c r="A89" s="71"/>
      <c r="B89" s="61"/>
      <c r="C89" s="72"/>
      <c r="D89" s="78"/>
      <c r="E89" s="90"/>
      <c r="F89" s="90"/>
      <c r="G89" s="97"/>
    </row>
    <row r="90" spans="1:7" s="21" customFormat="1" ht="12">
      <c r="A90" s="26" t="s">
        <v>110</v>
      </c>
      <c r="B90" s="27"/>
      <c r="C90" s="27"/>
      <c r="D90" s="60" t="s">
        <v>111</v>
      </c>
      <c r="E90" s="30">
        <f>SUM(E91)</f>
        <v>77000</v>
      </c>
      <c r="F90" s="30">
        <f>SUM(F91)</f>
        <v>77000</v>
      </c>
      <c r="G90" s="8">
        <v>0</v>
      </c>
    </row>
    <row r="91" spans="1:7" s="21" customFormat="1" ht="12">
      <c r="A91" s="66"/>
      <c r="B91" s="67" t="s">
        <v>112</v>
      </c>
      <c r="C91" s="67"/>
      <c r="D91" s="68" t="s">
        <v>113</v>
      </c>
      <c r="E91" s="98">
        <f>SUM(E92)</f>
        <v>77000</v>
      </c>
      <c r="F91" s="98">
        <f>SUM(F92)</f>
        <v>77000</v>
      </c>
      <c r="G91" s="9"/>
    </row>
    <row r="92" spans="1:7" s="21" customFormat="1" ht="12">
      <c r="A92" s="36"/>
      <c r="B92" s="37"/>
      <c r="C92" s="37" t="s">
        <v>114</v>
      </c>
      <c r="D92" s="56" t="s">
        <v>115</v>
      </c>
      <c r="E92" s="40">
        <v>77000</v>
      </c>
      <c r="F92" s="40">
        <v>77000</v>
      </c>
      <c r="G92" s="10"/>
    </row>
    <row r="93" spans="1:7" s="21" customFormat="1" ht="12">
      <c r="A93" s="41"/>
      <c r="B93" s="42"/>
      <c r="C93" s="42"/>
      <c r="D93" s="59"/>
      <c r="E93" s="99"/>
      <c r="F93" s="99"/>
      <c r="G93" s="100"/>
    </row>
    <row r="94" spans="1:7" s="21" customFormat="1" ht="12">
      <c r="A94" s="26" t="s">
        <v>116</v>
      </c>
      <c r="B94" s="27"/>
      <c r="C94" s="27"/>
      <c r="D94" s="60" t="s">
        <v>117</v>
      </c>
      <c r="E94" s="30">
        <f>SUM(E95+E99+E102+E106+E109+E112)</f>
        <v>2190069</v>
      </c>
      <c r="F94" s="30">
        <f>SUM(F95+F99+F102+F106+F109+F112)</f>
        <v>2190069</v>
      </c>
      <c r="G94" s="8">
        <v>0</v>
      </c>
    </row>
    <row r="95" spans="1:7" s="21" customFormat="1" ht="36">
      <c r="A95" s="41"/>
      <c r="B95" s="83" t="s">
        <v>118</v>
      </c>
      <c r="C95" s="83"/>
      <c r="D95" s="101" t="s">
        <v>119</v>
      </c>
      <c r="E95" s="35">
        <f>SUM(E96:E98)</f>
        <v>1778019</v>
      </c>
      <c r="F95" s="35">
        <f>SUM(F96:F98)</f>
        <v>1778019</v>
      </c>
      <c r="G95" s="9"/>
    </row>
    <row r="96" spans="1:7" s="21" customFormat="1" ht="36">
      <c r="A96" s="36"/>
      <c r="B96" s="37"/>
      <c r="C96" s="37" t="s">
        <v>35</v>
      </c>
      <c r="D96" s="56" t="s">
        <v>36</v>
      </c>
      <c r="E96" s="40">
        <v>1777019</v>
      </c>
      <c r="F96" s="40">
        <v>1777019</v>
      </c>
      <c r="G96" s="10"/>
    </row>
    <row r="97" spans="1:7" s="21" customFormat="1" ht="24">
      <c r="A97" s="36"/>
      <c r="B97" s="50"/>
      <c r="C97" s="37" t="s">
        <v>37</v>
      </c>
      <c r="D97" s="56" t="s">
        <v>38</v>
      </c>
      <c r="E97" s="40">
        <v>1000</v>
      </c>
      <c r="F97" s="40">
        <v>1000</v>
      </c>
      <c r="G97" s="10"/>
    </row>
    <row r="98" spans="1:7" s="21" customFormat="1" ht="12">
      <c r="A98" s="36"/>
      <c r="B98" s="61"/>
      <c r="C98" s="102"/>
      <c r="D98" s="103"/>
      <c r="E98" s="90"/>
      <c r="F98" s="90"/>
      <c r="G98" s="104"/>
    </row>
    <row r="99" spans="1:7" s="21" customFormat="1" ht="24">
      <c r="A99" s="36"/>
      <c r="B99" s="32" t="s">
        <v>120</v>
      </c>
      <c r="C99" s="32"/>
      <c r="D99" s="47" t="s">
        <v>121</v>
      </c>
      <c r="E99" s="48">
        <f>SUM(E100)</f>
        <v>12148</v>
      </c>
      <c r="F99" s="48">
        <f>SUM(F100)</f>
        <v>12148</v>
      </c>
      <c r="G99" s="11"/>
    </row>
    <row r="100" spans="1:7" s="21" customFormat="1" ht="36">
      <c r="A100" s="36"/>
      <c r="B100" s="37"/>
      <c r="C100" s="37" t="s">
        <v>35</v>
      </c>
      <c r="D100" s="56" t="s">
        <v>36</v>
      </c>
      <c r="E100" s="40">
        <v>12148</v>
      </c>
      <c r="F100" s="40">
        <v>12148</v>
      </c>
      <c r="G100" s="10"/>
    </row>
    <row r="101" spans="1:7" s="21" customFormat="1" ht="12.75" thickBot="1">
      <c r="A101" s="71"/>
      <c r="B101" s="105"/>
      <c r="C101" s="61"/>
      <c r="D101" s="106"/>
      <c r="E101" s="124"/>
      <c r="F101" s="107"/>
      <c r="G101" s="97"/>
    </row>
    <row r="102" spans="1:7" s="21" customFormat="1" ht="24">
      <c r="A102" s="71"/>
      <c r="B102" s="33" t="s">
        <v>122</v>
      </c>
      <c r="C102" s="32"/>
      <c r="D102" s="108" t="s">
        <v>123</v>
      </c>
      <c r="E102" s="125">
        <f>SUM(E103:E104)</f>
        <v>249852</v>
      </c>
      <c r="F102" s="109">
        <f>SUM(F103:F104)</f>
        <v>249852</v>
      </c>
      <c r="G102" s="9"/>
    </row>
    <row r="103" spans="1:7" s="21" customFormat="1" ht="36">
      <c r="A103" s="36"/>
      <c r="B103" s="37"/>
      <c r="C103" s="37" t="s">
        <v>35</v>
      </c>
      <c r="D103" s="56" t="s">
        <v>36</v>
      </c>
      <c r="E103" s="40">
        <v>95750</v>
      </c>
      <c r="F103" s="40">
        <v>95750</v>
      </c>
      <c r="G103" s="10"/>
    </row>
    <row r="104" spans="1:7" s="21" customFormat="1" ht="24">
      <c r="A104" s="36"/>
      <c r="B104" s="37"/>
      <c r="C104" s="37" t="s">
        <v>103</v>
      </c>
      <c r="D104" s="56" t="s">
        <v>124</v>
      </c>
      <c r="E104" s="40">
        <v>154102</v>
      </c>
      <c r="F104" s="40">
        <v>154102</v>
      </c>
      <c r="G104" s="10"/>
    </row>
    <row r="105" spans="1:7" s="21" customFormat="1" ht="12">
      <c r="A105" s="36"/>
      <c r="B105" s="61"/>
      <c r="C105" s="61"/>
      <c r="D105" s="103"/>
      <c r="E105" s="90"/>
      <c r="F105" s="90"/>
      <c r="G105" s="104"/>
    </row>
    <row r="106" spans="1:7" s="21" customFormat="1" ht="12">
      <c r="A106" s="36"/>
      <c r="B106" s="32" t="s">
        <v>125</v>
      </c>
      <c r="C106" s="32"/>
      <c r="D106" s="47" t="s">
        <v>126</v>
      </c>
      <c r="E106" s="48">
        <f>SUM(E107)</f>
        <v>94140</v>
      </c>
      <c r="F106" s="35">
        <f>SUM(F107)</f>
        <v>94140</v>
      </c>
      <c r="G106" s="9"/>
    </row>
    <row r="107" spans="1:7" s="21" customFormat="1" ht="24">
      <c r="A107" s="36"/>
      <c r="B107" s="37"/>
      <c r="C107" s="37" t="s">
        <v>103</v>
      </c>
      <c r="D107" s="56" t="s">
        <v>124</v>
      </c>
      <c r="E107" s="40">
        <v>94140</v>
      </c>
      <c r="F107" s="40">
        <v>94140</v>
      </c>
      <c r="G107" s="10"/>
    </row>
    <row r="108" spans="1:7" s="21" customFormat="1" ht="12">
      <c r="A108" s="36"/>
      <c r="B108" s="61"/>
      <c r="C108" s="61"/>
      <c r="D108" s="62"/>
      <c r="E108" s="63"/>
      <c r="F108" s="63"/>
      <c r="G108" s="64"/>
    </row>
    <row r="109" spans="1:7" s="21" customFormat="1" ht="24">
      <c r="A109" s="36"/>
      <c r="B109" s="83" t="s">
        <v>127</v>
      </c>
      <c r="C109" s="83"/>
      <c r="D109" s="101" t="s">
        <v>128</v>
      </c>
      <c r="E109" s="98">
        <f>SUM(E110)</f>
        <v>14168</v>
      </c>
      <c r="F109" s="35">
        <f>SUM(F110)</f>
        <v>14168</v>
      </c>
      <c r="G109" s="9"/>
    </row>
    <row r="110" spans="1:7" s="21" customFormat="1" ht="12">
      <c r="A110" s="36"/>
      <c r="B110" s="69"/>
      <c r="C110" s="69" t="s">
        <v>41</v>
      </c>
      <c r="D110" s="110" t="s">
        <v>129</v>
      </c>
      <c r="E110" s="87">
        <v>14168</v>
      </c>
      <c r="F110" s="87">
        <v>14168</v>
      </c>
      <c r="G110" s="15"/>
    </row>
    <row r="111" spans="1:7" s="21" customFormat="1" ht="12">
      <c r="A111" s="36"/>
      <c r="B111" s="102"/>
      <c r="C111" s="102"/>
      <c r="D111" s="103"/>
      <c r="E111" s="90"/>
      <c r="F111" s="90"/>
      <c r="G111" s="16"/>
    </row>
    <row r="112" spans="1:7" s="21" customFormat="1" ht="12">
      <c r="A112" s="36"/>
      <c r="B112" s="67" t="s">
        <v>130</v>
      </c>
      <c r="C112" s="67"/>
      <c r="D112" s="68" t="s">
        <v>18</v>
      </c>
      <c r="E112" s="111">
        <f>SUM(E113)</f>
        <v>41742</v>
      </c>
      <c r="F112" s="111">
        <f>SUM(F113)</f>
        <v>41742</v>
      </c>
      <c r="G112" s="18"/>
    </row>
    <row r="113" spans="1:7" s="21" customFormat="1" ht="24">
      <c r="A113" s="112"/>
      <c r="B113" s="113"/>
      <c r="C113" s="113" t="s">
        <v>103</v>
      </c>
      <c r="D113" s="114" t="s">
        <v>124</v>
      </c>
      <c r="E113" s="45">
        <v>41742</v>
      </c>
      <c r="F113" s="40">
        <v>41742</v>
      </c>
      <c r="G113" s="10"/>
    </row>
    <row r="114" spans="1:7" s="21" customFormat="1" ht="12">
      <c r="A114" s="71"/>
      <c r="B114" s="37"/>
      <c r="C114" s="115"/>
      <c r="D114" s="80"/>
      <c r="E114" s="40"/>
      <c r="F114" s="87" t="s">
        <v>131</v>
      </c>
      <c r="G114" s="116"/>
    </row>
    <row r="115" spans="1:7" s="21" customFormat="1" ht="12">
      <c r="A115" s="26" t="s">
        <v>132</v>
      </c>
      <c r="B115" s="27"/>
      <c r="C115" s="27"/>
      <c r="D115" s="82" t="s">
        <v>133</v>
      </c>
      <c r="E115" s="30">
        <f>SUM(E116,E119)</f>
        <v>76500</v>
      </c>
      <c r="F115" s="30">
        <f>SUM(F116,F119)</f>
        <v>55500</v>
      </c>
      <c r="G115" s="8">
        <f>SUM(G119)</f>
        <v>21000</v>
      </c>
    </row>
    <row r="116" spans="1:7" s="21" customFormat="1" ht="12">
      <c r="A116" s="41"/>
      <c r="B116" s="83" t="s">
        <v>134</v>
      </c>
      <c r="C116" s="83"/>
      <c r="D116" s="84" t="s">
        <v>135</v>
      </c>
      <c r="E116" s="35">
        <f>SUM(E117:E117)</f>
        <v>55500</v>
      </c>
      <c r="F116" s="35">
        <f>SUM(F117:F117)</f>
        <v>55500</v>
      </c>
      <c r="G116" s="9"/>
    </row>
    <row r="117" spans="1:7" s="21" customFormat="1" ht="12">
      <c r="A117" s="36"/>
      <c r="B117" s="37"/>
      <c r="C117" s="37" t="s">
        <v>13</v>
      </c>
      <c r="D117" s="80" t="s">
        <v>14</v>
      </c>
      <c r="E117" s="40">
        <v>55500</v>
      </c>
      <c r="F117" s="40">
        <v>55500</v>
      </c>
      <c r="G117" s="10"/>
    </row>
    <row r="118" spans="1:7" s="21" customFormat="1" ht="12">
      <c r="A118" s="49"/>
      <c r="B118" s="61"/>
      <c r="C118" s="61"/>
      <c r="D118" s="78"/>
      <c r="E118" s="63"/>
      <c r="F118" s="63"/>
      <c r="G118" s="14"/>
    </row>
    <row r="119" spans="1:7" s="21" customFormat="1" ht="12">
      <c r="A119" s="49"/>
      <c r="B119" s="83" t="s">
        <v>136</v>
      </c>
      <c r="C119" s="83"/>
      <c r="D119" s="84" t="s">
        <v>137</v>
      </c>
      <c r="E119" s="35">
        <f>SUM(E120)</f>
        <v>21000</v>
      </c>
      <c r="F119" s="35">
        <f>SUM(F120)</f>
        <v>0</v>
      </c>
      <c r="G119" s="11">
        <f>SUM(G120)</f>
        <v>21000</v>
      </c>
    </row>
    <row r="120" spans="1:7" s="21" customFormat="1" ht="36">
      <c r="A120" s="49"/>
      <c r="B120" s="37"/>
      <c r="C120" s="37" t="s">
        <v>138</v>
      </c>
      <c r="D120" s="80" t="s">
        <v>139</v>
      </c>
      <c r="E120" s="40">
        <v>21000</v>
      </c>
      <c r="F120" s="40">
        <v>0</v>
      </c>
      <c r="G120" s="10">
        <v>21000</v>
      </c>
    </row>
    <row r="121" spans="1:7" s="21" customFormat="1" ht="12.75" thickBot="1">
      <c r="A121" s="41"/>
      <c r="B121" s="42"/>
      <c r="C121" s="42"/>
      <c r="D121" s="81"/>
      <c r="E121" s="99"/>
      <c r="F121" s="99"/>
      <c r="G121" s="100"/>
    </row>
    <row r="122" spans="1:7" s="21" customFormat="1" ht="12">
      <c r="A122" s="242" t="s">
        <v>140</v>
      </c>
      <c r="B122" s="242"/>
      <c r="C122" s="242"/>
      <c r="D122" s="242"/>
      <c r="E122" s="117">
        <f>SUM(E6,E10,E14,E21,E31,E35,E39,E69,E79,E90,E94,E115)</f>
        <v>10437674</v>
      </c>
      <c r="F122" s="117">
        <f>SUM(F115,F94,F90,F79,F69,F39,F35,F31,F21,F14,F10,F6)</f>
        <v>9666674</v>
      </c>
      <c r="G122" s="19">
        <f>SUM(G115,G94,G90,G79,G69,G39,G35,G31,G21,G14,G10,G6)</f>
        <v>771000</v>
      </c>
    </row>
    <row r="123" spans="4:5" s="21" customFormat="1" ht="12" customHeight="1">
      <c r="D123" s="20"/>
      <c r="E123" s="20"/>
    </row>
    <row r="124" spans="4:5" s="21" customFormat="1" ht="12" customHeight="1">
      <c r="D124" s="20"/>
      <c r="E124" s="20"/>
    </row>
    <row r="125" spans="4:5" s="21" customFormat="1" ht="12" customHeight="1">
      <c r="D125" s="20"/>
      <c r="E125" s="20"/>
    </row>
    <row r="126" spans="4:5" s="21" customFormat="1" ht="12" customHeight="1">
      <c r="D126" s="20"/>
      <c r="E126" s="20"/>
    </row>
    <row r="127" spans="4:5" s="21" customFormat="1" ht="12" customHeight="1">
      <c r="D127" s="20"/>
      <c r="E127" s="20"/>
    </row>
    <row r="128" spans="4:5" s="21" customFormat="1" ht="12" customHeight="1">
      <c r="D128" s="20"/>
      <c r="E128" s="20"/>
    </row>
    <row r="129" spans="4:5" s="21" customFormat="1" ht="12" customHeight="1">
      <c r="D129" s="20"/>
      <c r="E129" s="20"/>
    </row>
    <row r="130" spans="4:5" s="21" customFormat="1" ht="12" customHeight="1">
      <c r="D130" s="20"/>
      <c r="E130" s="20"/>
    </row>
    <row r="131" spans="4:5" s="21" customFormat="1" ht="12" customHeight="1">
      <c r="D131" s="20"/>
      <c r="E131" s="20"/>
    </row>
    <row r="132" spans="4:5" s="21" customFormat="1" ht="12" customHeight="1">
      <c r="D132" s="20"/>
      <c r="E132" s="20"/>
    </row>
    <row r="133" spans="4:5" s="21" customFormat="1" ht="12" customHeight="1">
      <c r="D133" s="20"/>
      <c r="E133" s="20"/>
    </row>
    <row r="134" spans="4:5" s="21" customFormat="1" ht="12" customHeight="1">
      <c r="D134" s="20"/>
      <c r="E134" s="20"/>
    </row>
    <row r="135" spans="4:5" s="21" customFormat="1" ht="12" customHeight="1">
      <c r="D135" s="20"/>
      <c r="E135" s="20"/>
    </row>
    <row r="136" spans="4:5" s="21" customFormat="1" ht="12" customHeight="1">
      <c r="D136" s="20"/>
      <c r="E136" s="20"/>
    </row>
    <row r="137" spans="4:5" s="21" customFormat="1" ht="12" customHeight="1">
      <c r="D137" s="20"/>
      <c r="E137" s="20"/>
    </row>
    <row r="138" spans="4:5" s="21" customFormat="1" ht="12" customHeight="1">
      <c r="D138" s="20"/>
      <c r="E138" s="20"/>
    </row>
    <row r="139" spans="4:5" s="21" customFormat="1" ht="12" customHeight="1">
      <c r="D139" s="20"/>
      <c r="E139" s="20"/>
    </row>
    <row r="140" spans="4:5" s="21" customFormat="1" ht="12" customHeight="1">
      <c r="D140" s="20"/>
      <c r="E140" s="20"/>
    </row>
    <row r="141" spans="4:5" s="21" customFormat="1" ht="12" customHeight="1">
      <c r="D141" s="20"/>
      <c r="E141" s="20"/>
    </row>
    <row r="142" spans="4:5" s="21" customFormat="1" ht="12" customHeight="1">
      <c r="D142" s="20"/>
      <c r="E142" s="20"/>
    </row>
    <row r="143" spans="4:5" s="21" customFormat="1" ht="12" customHeight="1">
      <c r="D143" s="20"/>
      <c r="E143" s="20"/>
    </row>
    <row r="144" spans="4:5" s="21" customFormat="1" ht="12" customHeight="1">
      <c r="D144" s="20"/>
      <c r="E144" s="20"/>
    </row>
    <row r="145" spans="4:5" s="21" customFormat="1" ht="12" customHeight="1">
      <c r="D145" s="20"/>
      <c r="E145" s="20"/>
    </row>
    <row r="146" spans="4:5" s="21" customFormat="1" ht="12" customHeight="1">
      <c r="D146" s="20"/>
      <c r="E146" s="20"/>
    </row>
    <row r="147" spans="4:5" s="21" customFormat="1" ht="12" customHeight="1">
      <c r="D147" s="20"/>
      <c r="E147" s="20"/>
    </row>
    <row r="148" spans="4:5" s="21" customFormat="1" ht="12" customHeight="1">
      <c r="D148" s="20"/>
      <c r="E148" s="20"/>
    </row>
    <row r="149" spans="4:5" s="21" customFormat="1" ht="12" customHeight="1">
      <c r="D149" s="20"/>
      <c r="E149" s="20"/>
    </row>
    <row r="150" spans="4:5" s="21" customFormat="1" ht="12" customHeight="1">
      <c r="D150" s="20"/>
      <c r="E150" s="20"/>
    </row>
    <row r="151" spans="4:5" s="21" customFormat="1" ht="12" customHeight="1">
      <c r="D151" s="20"/>
      <c r="E151" s="20"/>
    </row>
    <row r="152" spans="4:5" s="21" customFormat="1" ht="12" customHeight="1">
      <c r="D152" s="20"/>
      <c r="E152" s="20"/>
    </row>
    <row r="153" spans="4:5" s="21" customFormat="1" ht="12" customHeight="1">
      <c r="D153" s="20"/>
      <c r="E153" s="20"/>
    </row>
    <row r="154" spans="4:5" s="21" customFormat="1" ht="12" customHeight="1">
      <c r="D154" s="20"/>
      <c r="E154" s="20"/>
    </row>
    <row r="155" spans="4:5" s="21" customFormat="1" ht="12" customHeight="1">
      <c r="D155" s="20"/>
      <c r="E155" s="20"/>
    </row>
    <row r="156" spans="4:5" s="21" customFormat="1" ht="12" customHeight="1">
      <c r="D156" s="20"/>
      <c r="E156" s="20"/>
    </row>
    <row r="157" spans="4:5" s="21" customFormat="1" ht="12" customHeight="1">
      <c r="D157" s="20"/>
      <c r="E157" s="20"/>
    </row>
    <row r="158" spans="4:5" s="21" customFormat="1" ht="12" customHeight="1">
      <c r="D158" s="20"/>
      <c r="E158" s="20"/>
    </row>
    <row r="159" spans="4:5" s="21" customFormat="1" ht="12" customHeight="1">
      <c r="D159" s="20"/>
      <c r="E159" s="20"/>
    </row>
    <row r="160" spans="4:5" s="21" customFormat="1" ht="12" customHeight="1">
      <c r="D160" s="20"/>
      <c r="E160" s="20"/>
    </row>
    <row r="161" spans="4:5" s="21" customFormat="1" ht="12" customHeight="1">
      <c r="D161" s="20"/>
      <c r="E161" s="20"/>
    </row>
    <row r="162" spans="4:5" s="21" customFormat="1" ht="12" customHeight="1">
      <c r="D162" s="20"/>
      <c r="E162" s="20"/>
    </row>
    <row r="163" spans="4:5" s="21" customFormat="1" ht="12" customHeight="1">
      <c r="D163" s="20"/>
      <c r="E163" s="20"/>
    </row>
    <row r="164" spans="4:5" s="21" customFormat="1" ht="12" customHeight="1">
      <c r="D164" s="20"/>
      <c r="E164" s="20"/>
    </row>
    <row r="165" spans="4:5" s="21" customFormat="1" ht="12" customHeight="1">
      <c r="D165" s="20"/>
      <c r="E165" s="20"/>
    </row>
    <row r="166" spans="4:5" s="21" customFormat="1" ht="12" customHeight="1">
      <c r="D166" s="20"/>
      <c r="E166" s="20"/>
    </row>
    <row r="167" spans="4:5" s="21" customFormat="1" ht="12" customHeight="1">
      <c r="D167" s="20"/>
      <c r="E167" s="20"/>
    </row>
    <row r="168" spans="4:5" s="21" customFormat="1" ht="12" customHeight="1">
      <c r="D168" s="20"/>
      <c r="E168" s="20"/>
    </row>
    <row r="169" spans="4:5" s="21" customFormat="1" ht="12" customHeight="1">
      <c r="D169" s="20"/>
      <c r="E169" s="20"/>
    </row>
    <row r="170" spans="4:5" s="21" customFormat="1" ht="12" customHeight="1">
      <c r="D170" s="20"/>
      <c r="E170" s="20"/>
    </row>
    <row r="171" spans="4:5" s="21" customFormat="1" ht="12" customHeight="1">
      <c r="D171" s="20"/>
      <c r="E171" s="20"/>
    </row>
    <row r="172" spans="4:5" s="21" customFormat="1" ht="12" customHeight="1">
      <c r="D172" s="20"/>
      <c r="E172" s="20"/>
    </row>
    <row r="173" spans="4:5" s="21" customFormat="1" ht="12" customHeight="1">
      <c r="D173" s="20"/>
      <c r="E173" s="20"/>
    </row>
    <row r="174" spans="4:5" s="21" customFormat="1" ht="12" customHeight="1">
      <c r="D174" s="20"/>
      <c r="E174" s="20"/>
    </row>
    <row r="175" spans="4:5" s="21" customFormat="1" ht="12" customHeight="1">
      <c r="D175" s="20"/>
      <c r="E175" s="20"/>
    </row>
    <row r="176" spans="4:5" s="21" customFormat="1" ht="12" customHeight="1">
      <c r="D176" s="20"/>
      <c r="E176" s="20"/>
    </row>
    <row r="177" spans="4:5" s="21" customFormat="1" ht="12" customHeight="1">
      <c r="D177" s="20"/>
      <c r="E177" s="20"/>
    </row>
    <row r="178" spans="4:5" s="21" customFormat="1" ht="12" customHeight="1">
      <c r="D178" s="20"/>
      <c r="E178" s="20"/>
    </row>
    <row r="179" spans="4:5" s="21" customFormat="1" ht="12" customHeight="1">
      <c r="D179" s="20"/>
      <c r="E179" s="20"/>
    </row>
    <row r="180" spans="4:5" s="21" customFormat="1" ht="12" customHeight="1">
      <c r="D180" s="20"/>
      <c r="E180" s="20"/>
    </row>
    <row r="181" spans="4:5" s="21" customFormat="1" ht="12" customHeight="1">
      <c r="D181" s="20"/>
      <c r="E181" s="20"/>
    </row>
    <row r="182" spans="4:5" s="21" customFormat="1" ht="12" customHeight="1">
      <c r="D182" s="20"/>
      <c r="E182" s="20"/>
    </row>
    <row r="183" spans="4:5" s="21" customFormat="1" ht="12" customHeight="1">
      <c r="D183" s="20"/>
      <c r="E183" s="20"/>
    </row>
    <row r="184" spans="4:5" s="21" customFormat="1" ht="12" customHeight="1">
      <c r="D184" s="20"/>
      <c r="E184" s="20"/>
    </row>
    <row r="185" spans="4:5" s="21" customFormat="1" ht="12" customHeight="1">
      <c r="D185" s="20"/>
      <c r="E185" s="20"/>
    </row>
    <row r="186" spans="4:5" s="21" customFormat="1" ht="12" customHeight="1">
      <c r="D186" s="20"/>
      <c r="E186" s="20"/>
    </row>
    <row r="187" spans="4:5" s="21" customFormat="1" ht="12" customHeight="1">
      <c r="D187" s="20"/>
      <c r="E187" s="20"/>
    </row>
    <row r="188" spans="4:5" s="21" customFormat="1" ht="12" customHeight="1">
      <c r="D188" s="20"/>
      <c r="E188" s="20"/>
    </row>
    <row r="189" spans="4:5" s="21" customFormat="1" ht="12" customHeight="1">
      <c r="D189" s="20"/>
      <c r="E189" s="20"/>
    </row>
    <row r="190" spans="4:5" s="21" customFormat="1" ht="12" customHeight="1">
      <c r="D190" s="20"/>
      <c r="E190" s="20"/>
    </row>
    <row r="191" spans="4:5" s="21" customFormat="1" ht="12" customHeight="1">
      <c r="D191" s="20"/>
      <c r="E191" s="20"/>
    </row>
    <row r="192" spans="4:5" s="21" customFormat="1" ht="12" customHeight="1">
      <c r="D192" s="20"/>
      <c r="E192" s="20"/>
    </row>
    <row r="193" spans="4:9" s="21" customFormat="1" ht="12" customHeight="1">
      <c r="D193" s="20"/>
      <c r="E193" s="20"/>
      <c r="F193" s="20"/>
      <c r="G193" s="20"/>
      <c r="H193" s="20"/>
      <c r="I193" s="20"/>
    </row>
    <row r="194" spans="4:9" s="21" customFormat="1" ht="12" customHeight="1">
      <c r="D194" s="20"/>
      <c r="E194" s="20"/>
      <c r="F194" s="20"/>
      <c r="G194" s="20"/>
      <c r="H194" s="20"/>
      <c r="I194" s="20"/>
    </row>
    <row r="195" spans="4:9" s="21" customFormat="1" ht="12" customHeight="1">
      <c r="D195" s="20"/>
      <c r="E195" s="20"/>
      <c r="F195" s="20"/>
      <c r="G195" s="20"/>
      <c r="H195" s="20"/>
      <c r="I195" s="20"/>
    </row>
    <row r="196" spans="4:9" s="21" customFormat="1" ht="12" customHeight="1">
      <c r="D196" s="20"/>
      <c r="E196" s="20"/>
      <c r="F196" s="20"/>
      <c r="G196" s="20"/>
      <c r="H196" s="20"/>
      <c r="I196" s="20"/>
    </row>
    <row r="197" spans="4:9" s="21" customFormat="1" ht="12" customHeight="1">
      <c r="D197" s="20"/>
      <c r="E197" s="20"/>
      <c r="F197" s="20"/>
      <c r="G197" s="20"/>
      <c r="H197" s="20"/>
      <c r="I197" s="20"/>
    </row>
    <row r="198" spans="4:9" s="21" customFormat="1" ht="12" customHeight="1">
      <c r="D198" s="20"/>
      <c r="E198" s="20"/>
      <c r="F198" s="20"/>
      <c r="G198" s="20"/>
      <c r="H198" s="20"/>
      <c r="I198" s="20"/>
    </row>
    <row r="199" spans="4:9" s="21" customFormat="1" ht="12" customHeight="1">
      <c r="D199" s="20"/>
      <c r="E199" s="20"/>
      <c r="F199" s="20"/>
      <c r="G199" s="20"/>
      <c r="H199" s="20"/>
      <c r="I199" s="20"/>
    </row>
    <row r="200" spans="4:9" s="21" customFormat="1" ht="12" customHeight="1">
      <c r="D200" s="20"/>
      <c r="E200" s="20"/>
      <c r="F200" s="118"/>
      <c r="G200" s="118"/>
      <c r="H200" s="118"/>
      <c r="I200" s="118"/>
    </row>
    <row r="201" spans="4:9" s="21" customFormat="1" ht="12" customHeight="1">
      <c r="D201" s="20"/>
      <c r="E201" s="20"/>
      <c r="F201" s="20"/>
      <c r="G201" s="20"/>
      <c r="H201" s="20"/>
      <c r="I201" s="20"/>
    </row>
    <row r="202" spans="4:9" s="21" customFormat="1" ht="12" customHeight="1">
      <c r="D202" s="20"/>
      <c r="E202" s="20"/>
      <c r="F202" s="20"/>
      <c r="G202" s="20"/>
      <c r="H202" s="20"/>
      <c r="I202" s="20"/>
    </row>
    <row r="203" spans="4:9" s="21" customFormat="1" ht="12" customHeight="1">
      <c r="D203" s="20"/>
      <c r="E203" s="20"/>
      <c r="F203" s="20"/>
      <c r="G203" s="20"/>
      <c r="H203" s="20"/>
      <c r="I203" s="20"/>
    </row>
    <row r="204" spans="4:9" s="21" customFormat="1" ht="12" customHeight="1">
      <c r="D204" s="20"/>
      <c r="E204" s="20"/>
      <c r="F204" s="20"/>
      <c r="G204" s="20"/>
      <c r="H204" s="20"/>
      <c r="I204" s="20"/>
    </row>
    <row r="205" spans="4:9" s="21" customFormat="1" ht="12" customHeight="1">
      <c r="D205" s="20"/>
      <c r="E205" s="20"/>
      <c r="F205" s="20"/>
      <c r="G205" s="20"/>
      <c r="H205" s="20"/>
      <c r="I205" s="20"/>
    </row>
    <row r="206" spans="4:9" s="21" customFormat="1" ht="12" customHeight="1">
      <c r="D206" s="20"/>
      <c r="E206" s="20"/>
      <c r="F206" s="20"/>
      <c r="G206" s="20"/>
      <c r="H206" s="20"/>
      <c r="I206" s="20"/>
    </row>
    <row r="207" spans="4:9" s="21" customFormat="1" ht="12" customHeight="1">
      <c r="D207" s="20"/>
      <c r="E207" s="20"/>
      <c r="F207" s="20"/>
      <c r="G207" s="20"/>
      <c r="H207" s="20"/>
      <c r="I207" s="20"/>
    </row>
    <row r="208" spans="4:9" s="21" customFormat="1" ht="12" customHeight="1">
      <c r="D208" s="20"/>
      <c r="E208" s="20"/>
      <c r="F208" s="20"/>
      <c r="G208" s="20"/>
      <c r="H208" s="20"/>
      <c r="I208" s="20"/>
    </row>
    <row r="209" spans="4:9" s="21" customFormat="1" ht="12" customHeight="1">
      <c r="D209" s="20"/>
      <c r="E209" s="20"/>
      <c r="F209" s="20"/>
      <c r="G209" s="20"/>
      <c r="H209" s="20"/>
      <c r="I209" s="20"/>
    </row>
    <row r="210" spans="4:9" s="21" customFormat="1" ht="12" customHeight="1">
      <c r="D210" s="20"/>
      <c r="E210" s="20"/>
      <c r="F210" s="20"/>
      <c r="G210" s="20"/>
      <c r="H210" s="20"/>
      <c r="I210" s="20"/>
    </row>
    <row r="211" spans="4:9" s="21" customFormat="1" ht="12" customHeight="1">
      <c r="D211" s="20"/>
      <c r="E211" s="20"/>
      <c r="F211" s="20"/>
      <c r="G211" s="20"/>
      <c r="H211" s="20"/>
      <c r="I211" s="20"/>
    </row>
    <row r="212" spans="4:9" s="21" customFormat="1" ht="12" customHeight="1">
      <c r="D212" s="20"/>
      <c r="E212" s="20"/>
      <c r="F212" s="20"/>
      <c r="G212" s="20"/>
      <c r="H212" s="20"/>
      <c r="I212" s="20"/>
    </row>
    <row r="213" spans="4:9" s="21" customFormat="1" ht="12" customHeight="1">
      <c r="D213" s="20"/>
      <c r="E213" s="20"/>
      <c r="F213" s="20"/>
      <c r="G213" s="20"/>
      <c r="H213" s="20"/>
      <c r="I213" s="20"/>
    </row>
    <row r="214" spans="4:9" s="21" customFormat="1" ht="12" customHeight="1">
      <c r="D214" s="20"/>
      <c r="E214" s="20"/>
      <c r="F214" s="20"/>
      <c r="G214" s="20"/>
      <c r="H214" s="20"/>
      <c r="I214" s="20"/>
    </row>
    <row r="215" spans="4:9" s="21" customFormat="1" ht="12" customHeight="1">
      <c r="D215" s="20"/>
      <c r="E215" s="20"/>
      <c r="F215" s="20"/>
      <c r="G215" s="20"/>
      <c r="H215" s="20"/>
      <c r="I215" s="20"/>
    </row>
    <row r="216" spans="4:9" s="21" customFormat="1" ht="12" customHeight="1">
      <c r="D216" s="20"/>
      <c r="E216" s="20"/>
      <c r="F216" s="20"/>
      <c r="G216" s="20"/>
      <c r="H216" s="20"/>
      <c r="I216" s="20"/>
    </row>
    <row r="217" spans="4:9" s="21" customFormat="1" ht="12" customHeight="1">
      <c r="D217" s="20"/>
      <c r="E217" s="20"/>
      <c r="F217" s="20"/>
      <c r="G217" s="20"/>
      <c r="H217" s="20"/>
      <c r="I217" s="20"/>
    </row>
    <row r="218" spans="4:9" s="21" customFormat="1" ht="12" customHeight="1">
      <c r="D218" s="20"/>
      <c r="E218" s="20"/>
      <c r="F218" s="20"/>
      <c r="G218" s="20"/>
      <c r="H218" s="20"/>
      <c r="I218" s="20"/>
    </row>
    <row r="219" spans="4:9" s="21" customFormat="1" ht="12" customHeight="1">
      <c r="D219" s="20"/>
      <c r="E219" s="20"/>
      <c r="F219" s="20"/>
      <c r="G219" s="20"/>
      <c r="H219" s="20"/>
      <c r="I219" s="20"/>
    </row>
    <row r="220" spans="4:9" s="21" customFormat="1" ht="12" customHeight="1">
      <c r="D220" s="20"/>
      <c r="E220" s="20"/>
      <c r="F220" s="20"/>
      <c r="G220" s="20"/>
      <c r="H220" s="20"/>
      <c r="I220" s="20"/>
    </row>
    <row r="221" spans="4:9" s="21" customFormat="1" ht="12" customHeight="1">
      <c r="D221" s="20"/>
      <c r="E221" s="20"/>
      <c r="F221" s="20"/>
      <c r="G221" s="20"/>
      <c r="H221" s="20"/>
      <c r="I221" s="20"/>
    </row>
    <row r="222" spans="4:9" s="21" customFormat="1" ht="12" customHeight="1">
      <c r="D222" s="20"/>
      <c r="E222" s="20"/>
      <c r="F222" s="20"/>
      <c r="G222" s="20"/>
      <c r="H222" s="20"/>
      <c r="I222" s="20"/>
    </row>
    <row r="223" spans="4:9" s="21" customFormat="1" ht="12" customHeight="1">
      <c r="D223" s="20"/>
      <c r="E223" s="20"/>
      <c r="F223" s="20"/>
      <c r="G223" s="20"/>
      <c r="H223" s="20"/>
      <c r="I223" s="20"/>
    </row>
    <row r="224" spans="4:9" s="21" customFormat="1" ht="12" customHeight="1">
      <c r="D224" s="20"/>
      <c r="E224" s="20"/>
      <c r="F224" s="20"/>
      <c r="G224" s="20"/>
      <c r="H224" s="20"/>
      <c r="I224" s="20"/>
    </row>
    <row r="225" spans="4:9" s="21" customFormat="1" ht="12" customHeight="1">
      <c r="D225" s="20"/>
      <c r="E225" s="20"/>
      <c r="F225" s="20"/>
      <c r="G225" s="20"/>
      <c r="H225" s="20"/>
      <c r="I225" s="20"/>
    </row>
    <row r="226" spans="4:9" s="21" customFormat="1" ht="12" customHeight="1">
      <c r="D226" s="20"/>
      <c r="E226" s="20"/>
      <c r="F226" s="20"/>
      <c r="G226" s="20"/>
      <c r="H226" s="20"/>
      <c r="I226" s="20"/>
    </row>
    <row r="227" spans="4:9" s="21" customFormat="1" ht="12" customHeight="1">
      <c r="D227" s="20"/>
      <c r="E227" s="20"/>
      <c r="F227" s="20"/>
      <c r="G227" s="20"/>
      <c r="H227" s="20"/>
      <c r="I227" s="20"/>
    </row>
    <row r="228" spans="4:9" s="21" customFormat="1" ht="12" customHeight="1">
      <c r="D228" s="20"/>
      <c r="E228" s="20"/>
      <c r="F228" s="20"/>
      <c r="G228" s="20"/>
      <c r="H228" s="20"/>
      <c r="I228" s="20"/>
    </row>
    <row r="229" spans="4:9" s="21" customFormat="1" ht="12" customHeight="1">
      <c r="D229" s="20"/>
      <c r="E229" s="20"/>
      <c r="F229" s="20"/>
      <c r="G229" s="20"/>
      <c r="H229" s="20"/>
      <c r="I229" s="20"/>
    </row>
    <row r="230" spans="4:9" s="21" customFormat="1" ht="12" customHeight="1">
      <c r="D230" s="20"/>
      <c r="E230" s="20"/>
      <c r="F230" s="20"/>
      <c r="G230" s="20"/>
      <c r="H230" s="20"/>
      <c r="I230" s="20"/>
    </row>
    <row r="231" spans="4:9" s="21" customFormat="1" ht="12" customHeight="1">
      <c r="D231" s="20"/>
      <c r="E231" s="20"/>
      <c r="F231" s="20"/>
      <c r="G231" s="20"/>
      <c r="H231" s="20"/>
      <c r="I231" s="20"/>
    </row>
    <row r="232" spans="4:9" s="21" customFormat="1" ht="12" customHeight="1">
      <c r="D232" s="20"/>
      <c r="E232" s="20"/>
      <c r="F232" s="20"/>
      <c r="G232" s="20"/>
      <c r="H232" s="20"/>
      <c r="I232" s="20"/>
    </row>
    <row r="233" spans="4:9" s="21" customFormat="1" ht="12" customHeight="1">
      <c r="D233" s="20"/>
      <c r="E233" s="20"/>
      <c r="F233" s="20"/>
      <c r="G233" s="20"/>
      <c r="H233" s="20"/>
      <c r="I233" s="20"/>
    </row>
    <row r="234" spans="4:9" s="21" customFormat="1" ht="12" customHeight="1">
      <c r="D234" s="20"/>
      <c r="E234" s="20"/>
      <c r="F234" s="20"/>
      <c r="G234" s="20"/>
      <c r="H234" s="20"/>
      <c r="I234" s="20"/>
    </row>
    <row r="235" spans="4:9" s="21" customFormat="1" ht="12" customHeight="1">
      <c r="D235" s="20"/>
      <c r="E235" s="20"/>
      <c r="F235" s="20"/>
      <c r="G235" s="20"/>
      <c r="H235" s="20"/>
      <c r="I235" s="20"/>
    </row>
    <row r="236" spans="4:9" s="21" customFormat="1" ht="12" customHeight="1">
      <c r="D236" s="20"/>
      <c r="E236" s="20"/>
      <c r="F236" s="20"/>
      <c r="G236" s="20"/>
      <c r="H236" s="20"/>
      <c r="I236" s="20"/>
    </row>
    <row r="237" spans="4:9" s="21" customFormat="1" ht="12" customHeight="1">
      <c r="D237" s="20"/>
      <c r="E237" s="20"/>
      <c r="F237" s="20"/>
      <c r="G237" s="20"/>
      <c r="H237" s="20"/>
      <c r="I237" s="20"/>
    </row>
    <row r="238" spans="4:9" s="21" customFormat="1" ht="12" customHeight="1">
      <c r="D238" s="20"/>
      <c r="E238" s="20"/>
      <c r="F238" s="20"/>
      <c r="G238" s="20"/>
      <c r="H238" s="20"/>
      <c r="I238" s="20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spans="1:9" s="118" customFormat="1" ht="19.5" customHeight="1">
      <c r="A246" s="21"/>
      <c r="B246" s="21"/>
      <c r="C246" s="21"/>
      <c r="D246" s="20"/>
      <c r="E246" s="20"/>
      <c r="F246" s="20"/>
      <c r="G246" s="20"/>
      <c r="H246" s="20"/>
      <c r="I246" s="20"/>
    </row>
  </sheetData>
  <mergeCells count="8">
    <mergeCell ref="A1:G1"/>
    <mergeCell ref="F3:G3"/>
    <mergeCell ref="A122:D122"/>
    <mergeCell ref="A3:A4"/>
    <mergeCell ref="B3:B4"/>
    <mergeCell ref="C3:C4"/>
    <mergeCell ref="D3:D4"/>
    <mergeCell ref="E3:E4"/>
  </mergeCells>
  <printOptions horizontalCentered="1"/>
  <pageMargins left="0.6299212598425197" right="0.6299212598425197" top="0.97" bottom="0.5905511811023623" header="0.3937007874015748" footer="0.3937007874015748"/>
  <pageSetup horizontalDpi="300" verticalDpi="300" orientation="landscape" paperSize="9" scale="95" r:id="rId1"/>
  <headerFooter alignWithMargins="0">
    <oddHeader>&amp;R&amp;9Załącznik nr &amp;A
do uchwały Rady Gminy nr XVI / 72 / 2008
z dnia 21.03.2008r.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00390625" defaultRowHeight="12.75"/>
  <cols>
    <col min="1" max="1" width="2.875" style="382" customWidth="1"/>
    <col min="2" max="2" width="6.375" style="382" customWidth="1"/>
    <col min="3" max="3" width="7.375" style="382" customWidth="1"/>
    <col min="4" max="4" width="5.75390625" style="382" customWidth="1"/>
    <col min="5" max="5" width="30.00390625" style="382" customWidth="1"/>
    <col min="6" max="6" width="13.125" style="382" customWidth="1"/>
    <col min="7" max="16384" width="9.125" style="382" customWidth="1"/>
  </cols>
  <sheetData>
    <row r="1" spans="1:6" ht="19.5" customHeight="1">
      <c r="A1" s="270" t="s">
        <v>508</v>
      </c>
      <c r="B1" s="270"/>
      <c r="C1" s="270"/>
      <c r="D1" s="270"/>
      <c r="E1" s="270"/>
      <c r="F1" s="270"/>
    </row>
    <row r="2" ht="19.5" customHeight="1" thickBot="1">
      <c r="F2" s="383" t="s">
        <v>324</v>
      </c>
    </row>
    <row r="3" spans="1:6" s="143" customFormat="1" ht="19.5" customHeight="1">
      <c r="A3" s="385" t="s">
        <v>325</v>
      </c>
      <c r="B3" s="386" t="s">
        <v>1</v>
      </c>
      <c r="C3" s="386" t="s">
        <v>2</v>
      </c>
      <c r="D3" s="386" t="s">
        <v>327</v>
      </c>
      <c r="E3" s="386" t="s">
        <v>509</v>
      </c>
      <c r="F3" s="387" t="s">
        <v>510</v>
      </c>
    </row>
    <row r="4" spans="1:6" s="143" customFormat="1" ht="7.5" customHeight="1">
      <c r="A4" s="388">
        <v>1</v>
      </c>
      <c r="B4" s="279">
        <v>2</v>
      </c>
      <c r="C4" s="279">
        <v>3</v>
      </c>
      <c r="D4" s="279">
        <v>4</v>
      </c>
      <c r="E4" s="279">
        <v>5</v>
      </c>
      <c r="F4" s="389">
        <v>6</v>
      </c>
    </row>
    <row r="5" spans="1:6" s="143" customFormat="1" ht="30" customHeight="1">
      <c r="A5" s="390">
        <v>1</v>
      </c>
      <c r="B5" s="284">
        <v>801</v>
      </c>
      <c r="C5" s="284">
        <v>80104</v>
      </c>
      <c r="D5" s="284">
        <v>2540</v>
      </c>
      <c r="E5" s="284" t="s">
        <v>511</v>
      </c>
      <c r="F5" s="391">
        <v>150400</v>
      </c>
    </row>
    <row r="6" spans="1:6" s="143" customFormat="1" ht="30" customHeight="1">
      <c r="A6" s="390">
        <v>2</v>
      </c>
      <c r="B6" s="284">
        <v>801</v>
      </c>
      <c r="C6" s="284">
        <v>80104</v>
      </c>
      <c r="D6" s="284">
        <v>2540</v>
      </c>
      <c r="E6" s="284" t="s">
        <v>512</v>
      </c>
      <c r="F6" s="391">
        <v>165540</v>
      </c>
    </row>
    <row r="7" spans="1:6" s="143" customFormat="1" ht="30" customHeight="1">
      <c r="A7" s="390">
        <v>3</v>
      </c>
      <c r="B7" s="284">
        <v>801</v>
      </c>
      <c r="C7" s="284">
        <v>80104</v>
      </c>
      <c r="D7" s="284">
        <v>2540</v>
      </c>
      <c r="E7" s="284" t="s">
        <v>513</v>
      </c>
      <c r="F7" s="391">
        <v>150400</v>
      </c>
    </row>
    <row r="8" spans="1:6" s="143" customFormat="1" ht="30" customHeight="1">
      <c r="A8" s="390">
        <v>4</v>
      </c>
      <c r="B8" s="284">
        <v>921</v>
      </c>
      <c r="C8" s="284">
        <v>92109</v>
      </c>
      <c r="D8" s="284">
        <v>2480</v>
      </c>
      <c r="E8" s="284" t="s">
        <v>514</v>
      </c>
      <c r="F8" s="391">
        <v>131900</v>
      </c>
    </row>
    <row r="9" spans="1:6" s="143" customFormat="1" ht="30" customHeight="1" thickBot="1">
      <c r="A9" s="392">
        <v>5</v>
      </c>
      <c r="B9" s="365">
        <v>921</v>
      </c>
      <c r="C9" s="365">
        <v>92116</v>
      </c>
      <c r="D9" s="365">
        <v>2480</v>
      </c>
      <c r="E9" s="365" t="s">
        <v>515</v>
      </c>
      <c r="F9" s="393">
        <v>78400</v>
      </c>
    </row>
    <row r="10" spans="1:6" s="143" customFormat="1" ht="30" customHeight="1" thickBot="1">
      <c r="A10" s="394" t="s">
        <v>359</v>
      </c>
      <c r="B10" s="395"/>
      <c r="C10" s="395"/>
      <c r="D10" s="395"/>
      <c r="E10" s="395"/>
      <c r="F10" s="396">
        <f>SUM(F5:F9)</f>
        <v>676640</v>
      </c>
    </row>
    <row r="11" s="143" customFormat="1" ht="12"/>
    <row r="12" s="143" customFormat="1" ht="12">
      <c r="A12" s="358" t="s">
        <v>516</v>
      </c>
    </row>
    <row r="13" s="143" customFormat="1" ht="12">
      <c r="A13" s="269" t="s">
        <v>517</v>
      </c>
    </row>
    <row r="14" s="143" customFormat="1" ht="12"/>
    <row r="15" s="143" customFormat="1" ht="12">
      <c r="A15" s="269" t="s">
        <v>365</v>
      </c>
    </row>
  </sheetData>
  <mergeCells count="2">
    <mergeCell ref="A1:F1"/>
    <mergeCell ref="A10:E10"/>
  </mergeCells>
  <printOptions horizontalCentered="1"/>
  <pageMargins left="0.5513888888888889" right="0.5118055555555556" top="0.98" bottom="0.46" header="0.38" footer="0.38"/>
  <pageSetup horizontalDpi="300" verticalDpi="300" orientation="portrait" paperSize="9" scale="95" r:id="rId1"/>
  <headerFooter alignWithMargins="0">
    <oddHeader>&amp;R&amp;9Załącznik nr 9
do uchwały Rady Gminy nr XVI / 72 / 2008
z dnia 21.03.2008r.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4.25390625" style="141" customWidth="1"/>
    <col min="2" max="3" width="8.625" style="141" customWidth="1"/>
    <col min="4" max="4" width="5.00390625" style="141" customWidth="1"/>
    <col min="5" max="5" width="43.875" style="141" customWidth="1"/>
    <col min="6" max="6" width="14.25390625" style="141" customWidth="1"/>
    <col min="7" max="16384" width="9.125" style="141" customWidth="1"/>
  </cols>
  <sheetData>
    <row r="1" spans="1:6" ht="30" customHeight="1">
      <c r="A1" s="270" t="s">
        <v>518</v>
      </c>
      <c r="B1" s="270"/>
      <c r="C1" s="270"/>
      <c r="D1" s="270"/>
      <c r="E1" s="270"/>
      <c r="F1" s="270"/>
    </row>
    <row r="2" spans="5:6" ht="11.25" customHeight="1">
      <c r="E2" s="355"/>
      <c r="F2" s="355"/>
    </row>
    <row r="3" spans="5:6" ht="18" customHeight="1" thickBot="1">
      <c r="E3" s="143"/>
      <c r="F3" s="5" t="s">
        <v>324</v>
      </c>
    </row>
    <row r="4" spans="1:6" ht="19.5" customHeight="1">
      <c r="A4" s="385" t="s">
        <v>325</v>
      </c>
      <c r="B4" s="386" t="s">
        <v>1</v>
      </c>
      <c r="C4" s="386" t="s">
        <v>2</v>
      </c>
      <c r="D4" s="386" t="s">
        <v>143</v>
      </c>
      <c r="E4" s="386" t="s">
        <v>519</v>
      </c>
      <c r="F4" s="387" t="s">
        <v>510</v>
      </c>
    </row>
    <row r="5" spans="1:6" ht="7.5" customHeight="1">
      <c r="A5" s="388">
        <v>1</v>
      </c>
      <c r="B5" s="279">
        <v>2</v>
      </c>
      <c r="C5" s="279">
        <v>3</v>
      </c>
      <c r="D5" s="279">
        <v>4</v>
      </c>
      <c r="E5" s="279">
        <v>5</v>
      </c>
      <c r="F5" s="389">
        <v>6</v>
      </c>
    </row>
    <row r="6" spans="1:6" ht="62.25" customHeight="1">
      <c r="A6" s="388">
        <v>1</v>
      </c>
      <c r="B6" s="279">
        <v>926</v>
      </c>
      <c r="C6" s="279">
        <v>92605</v>
      </c>
      <c r="D6" s="279">
        <v>2830</v>
      </c>
      <c r="E6" s="379" t="s">
        <v>612</v>
      </c>
      <c r="F6" s="397">
        <v>20000</v>
      </c>
    </row>
    <row r="7" spans="1:6" ht="30" customHeight="1">
      <c r="A7" s="398"/>
      <c r="B7" s="378"/>
      <c r="C7" s="378"/>
      <c r="D7" s="378"/>
      <c r="E7" s="379"/>
      <c r="F7" s="397"/>
    </row>
    <row r="8" spans="1:6" ht="30" customHeight="1">
      <c r="A8" s="398"/>
      <c r="B8" s="378"/>
      <c r="C8" s="378"/>
      <c r="D8" s="378"/>
      <c r="E8" s="379"/>
      <c r="F8" s="397"/>
    </row>
    <row r="9" spans="1:6" ht="30" customHeight="1">
      <c r="A9" s="398"/>
      <c r="B9" s="378"/>
      <c r="C9" s="378"/>
      <c r="D9" s="378"/>
      <c r="E9" s="379"/>
      <c r="F9" s="397"/>
    </row>
    <row r="10" spans="1:6" ht="30" customHeight="1" thickBot="1">
      <c r="A10" s="399" t="s">
        <v>359</v>
      </c>
      <c r="B10" s="400"/>
      <c r="C10" s="400"/>
      <c r="D10" s="400"/>
      <c r="E10" s="400"/>
      <c r="F10" s="393">
        <f>SUM(F6:F9)</f>
        <v>20000</v>
      </c>
    </row>
    <row r="12" ht="12">
      <c r="A12" s="269" t="s">
        <v>520</v>
      </c>
    </row>
  </sheetData>
  <mergeCells count="2">
    <mergeCell ref="A1:F1"/>
    <mergeCell ref="A10:E10"/>
  </mergeCells>
  <printOptions horizontalCentered="1"/>
  <pageMargins left="0.39375" right="0.39375" top="1.17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10
do uchwały Rady Gminy nr XVI / 72 / 2008
z dnia 21.03.2008r.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14" sqref="E14"/>
    </sheetView>
  </sheetViews>
  <sheetFormatPr defaultColWidth="9.00390625" defaultRowHeight="12.75"/>
  <cols>
    <col min="1" max="1" width="4.25390625" style="3" customWidth="1"/>
    <col min="2" max="2" width="46.75390625" style="3" customWidth="1"/>
    <col min="3" max="3" width="13.125" style="3" customWidth="1"/>
    <col min="4" max="16384" width="9.125" style="3" customWidth="1"/>
  </cols>
  <sheetData>
    <row r="1" spans="2:10" ht="27" customHeight="1">
      <c r="B1" s="401" t="s">
        <v>613</v>
      </c>
      <c r="C1" s="401"/>
      <c r="D1" s="2"/>
      <c r="E1" s="2"/>
      <c r="F1" s="2"/>
      <c r="G1" s="2"/>
      <c r="H1" s="2"/>
      <c r="I1" s="2"/>
      <c r="J1" s="2"/>
    </row>
    <row r="3" ht="12.75">
      <c r="C3" s="4" t="s">
        <v>324</v>
      </c>
    </row>
    <row r="4" spans="1:8" s="143" customFormat="1" ht="19.5" customHeight="1">
      <c r="A4" s="402" t="s">
        <v>325</v>
      </c>
      <c r="B4" s="402" t="s">
        <v>475</v>
      </c>
      <c r="C4" s="402" t="s">
        <v>521</v>
      </c>
      <c r="D4" s="142"/>
      <c r="E4" s="142"/>
      <c r="F4" s="142"/>
      <c r="G4" s="142"/>
      <c r="H4" s="142"/>
    </row>
    <row r="5" spans="1:8" s="143" customFormat="1" ht="19.5" customHeight="1">
      <c r="A5" s="294" t="s">
        <v>429</v>
      </c>
      <c r="B5" s="403" t="s">
        <v>522</v>
      </c>
      <c r="C5" s="457">
        <v>2340</v>
      </c>
      <c r="D5" s="142"/>
      <c r="E5" s="142"/>
      <c r="F5" s="142"/>
      <c r="G5" s="142"/>
      <c r="H5" s="142"/>
    </row>
    <row r="6" spans="1:8" s="143" customFormat="1" ht="19.5" customHeight="1">
      <c r="A6" s="294" t="s">
        <v>487</v>
      </c>
      <c r="B6" s="403" t="s">
        <v>523</v>
      </c>
      <c r="C6" s="457">
        <v>25500</v>
      </c>
      <c r="D6" s="142"/>
      <c r="E6" s="142"/>
      <c r="F6" s="142"/>
      <c r="G6" s="142"/>
      <c r="H6" s="142"/>
    </row>
    <row r="7" spans="1:8" s="143" customFormat="1" ht="19.5" customHeight="1">
      <c r="A7" s="279" t="s">
        <v>340</v>
      </c>
      <c r="B7" s="404" t="s">
        <v>524</v>
      </c>
      <c r="C7" s="360" t="s">
        <v>525</v>
      </c>
      <c r="D7" s="142"/>
      <c r="E7" s="142"/>
      <c r="F7" s="142"/>
      <c r="G7" s="142"/>
      <c r="H7" s="142"/>
    </row>
    <row r="8" spans="1:8" s="143" customFormat="1" ht="19.5" customHeight="1">
      <c r="A8" s="279" t="s">
        <v>343</v>
      </c>
      <c r="B8" s="405"/>
      <c r="C8" s="360"/>
      <c r="D8" s="142"/>
      <c r="E8" s="142"/>
      <c r="F8" s="142"/>
      <c r="G8" s="142"/>
      <c r="H8" s="142"/>
    </row>
    <row r="9" spans="1:8" s="143" customFormat="1" ht="19.5" customHeight="1">
      <c r="A9" s="279" t="s">
        <v>345</v>
      </c>
      <c r="B9" s="405"/>
      <c r="C9" s="360"/>
      <c r="D9" s="142"/>
      <c r="E9" s="142"/>
      <c r="F9" s="142"/>
      <c r="G9" s="142"/>
      <c r="H9" s="142"/>
    </row>
    <row r="10" spans="1:8" s="143" customFormat="1" ht="19.5" customHeight="1">
      <c r="A10" s="294" t="s">
        <v>489</v>
      </c>
      <c r="B10" s="403" t="s">
        <v>478</v>
      </c>
      <c r="C10" s="457">
        <f>SUM(C11,C14)</f>
        <v>25000</v>
      </c>
      <c r="D10" s="142"/>
      <c r="E10" s="142"/>
      <c r="F10" s="142"/>
      <c r="G10" s="142"/>
      <c r="H10" s="142"/>
    </row>
    <row r="11" spans="1:8" s="143" customFormat="1" ht="19.5" customHeight="1">
      <c r="A11" s="279" t="s">
        <v>340</v>
      </c>
      <c r="B11" s="406" t="s">
        <v>147</v>
      </c>
      <c r="C11" s="360">
        <f>SUM(C12:C13)</f>
        <v>4000</v>
      </c>
      <c r="D11" s="142"/>
      <c r="E11" s="142"/>
      <c r="F11" s="142"/>
      <c r="G11" s="142"/>
      <c r="H11" s="142"/>
    </row>
    <row r="12" spans="1:8" s="143" customFormat="1" ht="15" customHeight="1">
      <c r="A12" s="279"/>
      <c r="B12" s="404" t="s">
        <v>526</v>
      </c>
      <c r="C12" s="360">
        <v>1500</v>
      </c>
      <c r="D12" s="142"/>
      <c r="E12" s="142"/>
      <c r="F12" s="142"/>
      <c r="G12" s="142"/>
      <c r="H12" s="142"/>
    </row>
    <row r="13" spans="1:8" s="143" customFormat="1" ht="15" customHeight="1">
      <c r="A13" s="279"/>
      <c r="B13" s="404" t="s">
        <v>527</v>
      </c>
      <c r="C13" s="360">
        <v>2500</v>
      </c>
      <c r="D13" s="142"/>
      <c r="E13" s="142"/>
      <c r="F13" s="142"/>
      <c r="G13" s="142"/>
      <c r="H13" s="142"/>
    </row>
    <row r="14" spans="1:8" s="143" customFormat="1" ht="19.5" customHeight="1">
      <c r="A14" s="279" t="s">
        <v>343</v>
      </c>
      <c r="B14" s="406" t="s">
        <v>149</v>
      </c>
      <c r="C14" s="360">
        <v>21000</v>
      </c>
      <c r="D14" s="142"/>
      <c r="E14" s="142"/>
      <c r="F14" s="142"/>
      <c r="G14" s="142"/>
      <c r="H14" s="142"/>
    </row>
    <row r="15" spans="1:8" s="143" customFormat="1" ht="48">
      <c r="A15" s="279"/>
      <c r="B15" s="407" t="s">
        <v>528</v>
      </c>
      <c r="C15" s="360">
        <v>21000</v>
      </c>
      <c r="D15" s="142"/>
      <c r="E15" s="142"/>
      <c r="F15" s="142"/>
      <c r="G15" s="142"/>
      <c r="H15" s="142"/>
    </row>
    <row r="16" spans="1:8" s="143" customFormat="1" ht="15" customHeight="1">
      <c r="A16" s="279"/>
      <c r="B16" s="361"/>
      <c r="C16" s="360"/>
      <c r="D16" s="142"/>
      <c r="E16" s="142"/>
      <c r="F16" s="142"/>
      <c r="G16" s="142"/>
      <c r="H16" s="142"/>
    </row>
    <row r="17" spans="1:8" s="143" customFormat="1" ht="19.5" customHeight="1">
      <c r="A17" s="294" t="s">
        <v>529</v>
      </c>
      <c r="B17" s="403" t="s">
        <v>530</v>
      </c>
      <c r="C17" s="457">
        <v>2840</v>
      </c>
      <c r="D17" s="142"/>
      <c r="E17" s="142"/>
      <c r="F17" s="142"/>
      <c r="G17" s="142"/>
      <c r="H17" s="142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printOptions horizontalCentered="1"/>
  <pageMargins left="0.5902777777777778" right="0.5902777777777778" top="1.17" bottom="0.5902777777777778" header="0.5118055555555556" footer="0.5118055555555556"/>
  <pageSetup horizontalDpi="300" verticalDpi="300" orientation="portrait" paperSize="9" r:id="rId1"/>
  <headerFooter alignWithMargins="0">
    <oddHeader>&amp;RZałącznik nr 11
 do uchwały Rady Gminy nr XVI / 72 / 2008
z dnia 21.03.2008r.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:I1"/>
    </sheetView>
  </sheetViews>
  <sheetFormatPr defaultColWidth="9.00390625" defaultRowHeight="12.75"/>
  <cols>
    <col min="1" max="1" width="5.375" style="141" customWidth="1"/>
    <col min="2" max="2" width="46.375" style="141" customWidth="1"/>
    <col min="3" max="3" width="11.625" style="141" customWidth="1"/>
    <col min="4" max="4" width="11.375" style="141" customWidth="1"/>
    <col min="5" max="5" width="11.875" style="141" customWidth="1"/>
    <col min="6" max="6" width="11.375" style="141" customWidth="1"/>
    <col min="7" max="8" width="11.25390625" style="141" customWidth="1"/>
    <col min="9" max="9" width="11.875" style="141" customWidth="1"/>
    <col min="10" max="16384" width="9.125" style="141" customWidth="1"/>
  </cols>
  <sheetData>
    <row r="1" spans="1:9" ht="12.75">
      <c r="A1" s="255" t="s">
        <v>531</v>
      </c>
      <c r="B1" s="255"/>
      <c r="C1" s="255"/>
      <c r="D1" s="255"/>
      <c r="E1" s="255"/>
      <c r="F1" s="255"/>
      <c r="G1" s="255"/>
      <c r="H1" s="255"/>
      <c r="I1" s="255"/>
    </row>
    <row r="2" spans="1:9" ht="9" customHeight="1">
      <c r="A2" s="355"/>
      <c r="B2" s="355"/>
      <c r="C2" s="355"/>
      <c r="D2" s="355"/>
      <c r="E2" s="355"/>
      <c r="F2" s="355"/>
      <c r="G2" s="355"/>
      <c r="H2" s="355"/>
      <c r="I2" s="355"/>
    </row>
    <row r="3" ht="12">
      <c r="I3" s="408" t="s">
        <v>324</v>
      </c>
    </row>
    <row r="4" spans="1:9" s="21" customFormat="1" ht="35.25" customHeight="1">
      <c r="A4" s="258" t="s">
        <v>325</v>
      </c>
      <c r="B4" s="258" t="s">
        <v>475</v>
      </c>
      <c r="C4" s="258" t="s">
        <v>532</v>
      </c>
      <c r="D4" s="409" t="s">
        <v>533</v>
      </c>
      <c r="E4" s="409"/>
      <c r="F4" s="409"/>
      <c r="G4" s="409"/>
      <c r="H4" s="409"/>
      <c r="I4" s="409"/>
    </row>
    <row r="5" spans="1:9" s="21" customFormat="1" ht="23.25" customHeight="1">
      <c r="A5" s="258"/>
      <c r="B5" s="258"/>
      <c r="C5" s="258"/>
      <c r="D5" s="24">
        <v>2008</v>
      </c>
      <c r="E5" s="24">
        <v>2009</v>
      </c>
      <c r="F5" s="24">
        <v>2010</v>
      </c>
      <c r="G5" s="24">
        <v>2011</v>
      </c>
      <c r="H5" s="24">
        <v>2012</v>
      </c>
      <c r="I5" s="24">
        <v>2013</v>
      </c>
    </row>
    <row r="6" spans="1:9" s="411" customFormat="1" ht="9" customHeight="1">
      <c r="A6" s="412">
        <v>1</v>
      </c>
      <c r="B6" s="412">
        <v>2</v>
      </c>
      <c r="C6" s="412">
        <v>3</v>
      </c>
      <c r="D6" s="412">
        <v>4</v>
      </c>
      <c r="E6" s="412">
        <v>5</v>
      </c>
      <c r="F6" s="412">
        <v>6</v>
      </c>
      <c r="G6" s="412">
        <v>7</v>
      </c>
      <c r="H6" s="412">
        <v>8</v>
      </c>
      <c r="I6" s="412">
        <v>9</v>
      </c>
    </row>
    <row r="7" spans="1:9" s="21" customFormat="1" ht="22.5" customHeight="1">
      <c r="A7" s="413" t="s">
        <v>340</v>
      </c>
      <c r="B7" s="413" t="s">
        <v>614</v>
      </c>
      <c r="C7" s="414">
        <v>3842377</v>
      </c>
      <c r="D7" s="414">
        <v>4012377</v>
      </c>
      <c r="E7" s="415">
        <v>2950000</v>
      </c>
      <c r="F7" s="415">
        <v>1840000</v>
      </c>
      <c r="G7" s="414">
        <v>1320000</v>
      </c>
      <c r="H7" s="414">
        <v>400000</v>
      </c>
      <c r="I7" s="416">
        <f>SUM(I8,I12)</f>
        <v>0</v>
      </c>
    </row>
    <row r="8" spans="1:9" s="20" customFormat="1" ht="25.5" customHeight="1">
      <c r="A8" s="417" t="s">
        <v>419</v>
      </c>
      <c r="B8" s="418" t="s">
        <v>534</v>
      </c>
      <c r="C8" s="419">
        <f>SUM(C9:C11)</f>
        <v>3842377</v>
      </c>
      <c r="D8" s="419">
        <v>4012377</v>
      </c>
      <c r="E8" s="419">
        <f>SUM(E9:E10)</f>
        <v>2950000</v>
      </c>
      <c r="F8" s="419">
        <f>SUM(F9:F10)</f>
        <v>1840000</v>
      </c>
      <c r="G8" s="419">
        <f>SUM(G9:G10)</f>
        <v>1320000</v>
      </c>
      <c r="H8" s="419">
        <f>SUM(H9:H10)</f>
        <v>400000</v>
      </c>
      <c r="I8" s="420">
        <f>SUM(I9:I10)</f>
        <v>0</v>
      </c>
    </row>
    <row r="9" spans="1:9" s="20" customFormat="1" ht="15" customHeight="1">
      <c r="A9" s="421" t="s">
        <v>535</v>
      </c>
      <c r="B9" s="422" t="s">
        <v>536</v>
      </c>
      <c r="C9" s="419">
        <v>150636</v>
      </c>
      <c r="D9" s="420">
        <v>0</v>
      </c>
      <c r="E9" s="420">
        <v>0</v>
      </c>
      <c r="F9" s="420">
        <v>0</v>
      </c>
      <c r="G9" s="420">
        <v>0</v>
      </c>
      <c r="H9" s="420">
        <v>0</v>
      </c>
      <c r="I9" s="420"/>
    </row>
    <row r="10" spans="1:9" s="20" customFormat="1" ht="15" customHeight="1">
      <c r="A10" s="421" t="s">
        <v>537</v>
      </c>
      <c r="B10" s="422" t="s">
        <v>538</v>
      </c>
      <c r="C10" s="419">
        <v>3691741</v>
      </c>
      <c r="D10" s="419">
        <v>4012377</v>
      </c>
      <c r="E10" s="419">
        <v>2950000</v>
      </c>
      <c r="F10" s="419">
        <v>1840000</v>
      </c>
      <c r="G10" s="419">
        <v>1320000</v>
      </c>
      <c r="H10" s="419">
        <v>400000</v>
      </c>
      <c r="I10" s="420">
        <v>0</v>
      </c>
    </row>
    <row r="11" spans="1:9" s="20" customFormat="1" ht="15" customHeight="1">
      <c r="A11" s="421" t="s">
        <v>539</v>
      </c>
      <c r="B11" s="422" t="s">
        <v>540</v>
      </c>
      <c r="C11" s="420"/>
      <c r="D11" s="419"/>
      <c r="E11" s="420"/>
      <c r="F11" s="420"/>
      <c r="G11" s="420"/>
      <c r="H11" s="420"/>
      <c r="I11" s="420"/>
    </row>
    <row r="12" spans="1:9" s="20" customFormat="1" ht="15" customHeight="1">
      <c r="A12" s="417" t="s">
        <v>420</v>
      </c>
      <c r="B12" s="418" t="s">
        <v>541</v>
      </c>
      <c r="C12" s="423">
        <f aca="true" t="shared" si="0" ref="C12:I12">SUM(C13:C14)</f>
        <v>0</v>
      </c>
      <c r="D12" s="424">
        <v>1262380</v>
      </c>
      <c r="E12" s="423">
        <f t="shared" si="0"/>
        <v>0</v>
      </c>
      <c r="F12" s="423">
        <f t="shared" si="0"/>
        <v>0</v>
      </c>
      <c r="G12" s="423">
        <f t="shared" si="0"/>
        <v>0</v>
      </c>
      <c r="H12" s="423">
        <f t="shared" si="0"/>
        <v>0</v>
      </c>
      <c r="I12" s="423">
        <f t="shared" si="0"/>
        <v>0</v>
      </c>
    </row>
    <row r="13" spans="1:9" s="20" customFormat="1" ht="15" customHeight="1">
      <c r="A13" s="421" t="s">
        <v>542</v>
      </c>
      <c r="B13" s="422" t="s">
        <v>543</v>
      </c>
      <c r="C13" s="420"/>
      <c r="D13" s="419"/>
      <c r="E13" s="420"/>
      <c r="F13" s="420"/>
      <c r="G13" s="420"/>
      <c r="H13" s="420"/>
      <c r="I13" s="420"/>
    </row>
    <row r="14" spans="1:9" s="20" customFormat="1" ht="15" customHeight="1">
      <c r="A14" s="421" t="s">
        <v>544</v>
      </c>
      <c r="B14" s="422" t="s">
        <v>545</v>
      </c>
      <c r="C14" s="420"/>
      <c r="D14" s="419">
        <v>1262380</v>
      </c>
      <c r="E14" s="420"/>
      <c r="F14" s="420"/>
      <c r="G14" s="420"/>
      <c r="H14" s="420"/>
      <c r="I14" s="420">
        <v>0</v>
      </c>
    </row>
    <row r="15" spans="1:9" s="20" customFormat="1" ht="15" customHeight="1">
      <c r="A15" s="421"/>
      <c r="B15" s="425" t="s">
        <v>546</v>
      </c>
      <c r="C15" s="420"/>
      <c r="D15" s="420"/>
      <c r="E15" s="420"/>
      <c r="F15" s="420"/>
      <c r="G15" s="420"/>
      <c r="H15" s="420"/>
      <c r="I15" s="420"/>
    </row>
    <row r="16" spans="1:9" s="20" customFormat="1" ht="15" customHeight="1">
      <c r="A16" s="421" t="s">
        <v>547</v>
      </c>
      <c r="B16" s="422" t="s">
        <v>418</v>
      </c>
      <c r="C16" s="420"/>
      <c r="D16" s="420"/>
      <c r="E16" s="420"/>
      <c r="F16" s="420"/>
      <c r="G16" s="420"/>
      <c r="H16" s="420"/>
      <c r="I16" s="420"/>
    </row>
    <row r="17" spans="1:9" s="20" customFormat="1" ht="15" customHeight="1">
      <c r="A17" s="417" t="s">
        <v>421</v>
      </c>
      <c r="B17" s="418" t="s">
        <v>548</v>
      </c>
      <c r="C17" s="426">
        <f>SUM(C18:C19)</f>
        <v>0</v>
      </c>
      <c r="D17" s="426">
        <f aca="true" t="shared" si="1" ref="D17:I17">SUM(D18:D19)</f>
        <v>0</v>
      </c>
      <c r="E17" s="426">
        <f t="shared" si="1"/>
        <v>0</v>
      </c>
      <c r="F17" s="426">
        <f t="shared" si="1"/>
        <v>0</v>
      </c>
      <c r="G17" s="426">
        <f t="shared" si="1"/>
        <v>0</v>
      </c>
      <c r="H17" s="426">
        <f t="shared" si="1"/>
        <v>0</v>
      </c>
      <c r="I17" s="426">
        <f t="shared" si="1"/>
        <v>0</v>
      </c>
    </row>
    <row r="18" spans="1:9" s="20" customFormat="1" ht="15" customHeight="1">
      <c r="A18" s="421" t="s">
        <v>549</v>
      </c>
      <c r="B18" s="427" t="s">
        <v>550</v>
      </c>
      <c r="C18" s="428"/>
      <c r="D18" s="428"/>
      <c r="E18" s="428"/>
      <c r="F18" s="428"/>
      <c r="G18" s="428"/>
      <c r="H18" s="428"/>
      <c r="I18" s="428"/>
    </row>
    <row r="19" spans="1:9" s="20" customFormat="1" ht="15" customHeight="1">
      <c r="A19" s="421" t="s">
        <v>551</v>
      </c>
      <c r="B19" s="427" t="s">
        <v>552</v>
      </c>
      <c r="C19" s="428"/>
      <c r="D19" s="428"/>
      <c r="E19" s="428"/>
      <c r="F19" s="428"/>
      <c r="G19" s="428"/>
      <c r="H19" s="428"/>
      <c r="I19" s="428"/>
    </row>
    <row r="20" spans="1:9" s="21" customFormat="1" ht="22.5" customHeight="1">
      <c r="A20" s="413">
        <v>2</v>
      </c>
      <c r="B20" s="413" t="s">
        <v>553</v>
      </c>
      <c r="C20" s="414">
        <f>SUM(C21,C26)</f>
        <v>1010496</v>
      </c>
      <c r="D20" s="414">
        <f>SUM(D21,D26)</f>
        <v>1076580</v>
      </c>
      <c r="E20" s="414">
        <v>1202377</v>
      </c>
      <c r="F20" s="414">
        <v>1225000</v>
      </c>
      <c r="G20" s="414">
        <v>585000</v>
      </c>
      <c r="H20" s="414">
        <v>951000</v>
      </c>
      <c r="I20" s="414">
        <v>423000</v>
      </c>
    </row>
    <row r="21" spans="1:9" s="21" customFormat="1" ht="27.75" customHeight="1">
      <c r="A21" s="413" t="s">
        <v>422</v>
      </c>
      <c r="B21" s="413" t="s">
        <v>554</v>
      </c>
      <c r="C21" s="429">
        <v>847740</v>
      </c>
      <c r="D21" s="429">
        <v>892380</v>
      </c>
      <c r="E21" s="429">
        <f>SUM(E22:E24)</f>
        <v>1062377</v>
      </c>
      <c r="F21" s="429">
        <f>SUM(F22:F24)</f>
        <v>1110000</v>
      </c>
      <c r="G21" s="429">
        <f>SUM(G22:G24)</f>
        <v>620000</v>
      </c>
      <c r="H21" s="429">
        <f>SUM(H22:H24)</f>
        <v>920000</v>
      </c>
      <c r="I21" s="429">
        <f>SUM(I22:I24)</f>
        <v>400000</v>
      </c>
    </row>
    <row r="22" spans="1:9" s="20" customFormat="1" ht="15" customHeight="1">
      <c r="A22" s="421" t="s">
        <v>555</v>
      </c>
      <c r="B22" s="422" t="s">
        <v>556</v>
      </c>
      <c r="C22" s="419">
        <v>847740</v>
      </c>
      <c r="D22" s="419">
        <v>892380</v>
      </c>
      <c r="E22" s="419">
        <v>1062377</v>
      </c>
      <c r="F22" s="419">
        <v>1110000</v>
      </c>
      <c r="G22" s="419">
        <v>620000</v>
      </c>
      <c r="H22" s="419">
        <v>920000</v>
      </c>
      <c r="I22" s="419">
        <v>400000</v>
      </c>
    </row>
    <row r="23" spans="1:9" s="20" customFormat="1" ht="15" customHeight="1">
      <c r="A23" s="421" t="s">
        <v>557</v>
      </c>
      <c r="B23" s="422" t="s">
        <v>558</v>
      </c>
      <c r="C23" s="420"/>
      <c r="D23" s="420"/>
      <c r="E23" s="420"/>
      <c r="F23" s="420"/>
      <c r="G23" s="420"/>
      <c r="H23" s="420"/>
      <c r="I23" s="420"/>
    </row>
    <row r="24" spans="1:9" s="20" customFormat="1" ht="15" customHeight="1">
      <c r="A24" s="421" t="s">
        <v>559</v>
      </c>
      <c r="B24" s="422" t="s">
        <v>560</v>
      </c>
      <c r="C24" s="420"/>
      <c r="D24" s="420"/>
      <c r="E24" s="420"/>
      <c r="F24" s="420"/>
      <c r="G24" s="420"/>
      <c r="H24" s="420"/>
      <c r="I24" s="420"/>
    </row>
    <row r="25" spans="1:9" s="20" customFormat="1" ht="15" customHeight="1">
      <c r="A25" s="417" t="s">
        <v>423</v>
      </c>
      <c r="B25" s="418" t="s">
        <v>561</v>
      </c>
      <c r="C25" s="420">
        <v>0</v>
      </c>
      <c r="D25" s="420">
        <v>0</v>
      </c>
      <c r="E25" s="420">
        <v>0</v>
      </c>
      <c r="F25" s="420">
        <v>0</v>
      </c>
      <c r="G25" s="420">
        <v>0</v>
      </c>
      <c r="H25" s="420">
        <v>0</v>
      </c>
      <c r="I25" s="420">
        <v>0</v>
      </c>
    </row>
    <row r="26" spans="1:9" s="118" customFormat="1" ht="14.25" customHeight="1">
      <c r="A26" s="417" t="s">
        <v>562</v>
      </c>
      <c r="B26" s="418" t="s">
        <v>563</v>
      </c>
      <c r="C26" s="414">
        <v>162756</v>
      </c>
      <c r="D26" s="414">
        <v>184200</v>
      </c>
      <c r="E26" s="414">
        <v>140000</v>
      </c>
      <c r="F26" s="414">
        <v>115000</v>
      </c>
      <c r="G26" s="414">
        <v>65000</v>
      </c>
      <c r="H26" s="414">
        <v>31000</v>
      </c>
      <c r="I26" s="414">
        <v>23000</v>
      </c>
    </row>
    <row r="27" spans="1:9" s="21" customFormat="1" ht="22.5" customHeight="1">
      <c r="A27" s="413" t="s">
        <v>345</v>
      </c>
      <c r="B27" s="413" t="s">
        <v>564</v>
      </c>
      <c r="C27" s="429">
        <v>9941254</v>
      </c>
      <c r="D27" s="429">
        <v>10437674</v>
      </c>
      <c r="E27" s="429">
        <v>10140000</v>
      </c>
      <c r="F27" s="429">
        <v>10177230</v>
      </c>
      <c r="G27" s="429">
        <v>10237560</v>
      </c>
      <c r="H27" s="429">
        <v>10266600</v>
      </c>
      <c r="I27" s="429">
        <v>10394610</v>
      </c>
    </row>
    <row r="28" spans="1:9" s="410" customFormat="1" ht="22.5" customHeight="1">
      <c r="A28" s="413" t="s">
        <v>347</v>
      </c>
      <c r="B28" s="413" t="s">
        <v>565</v>
      </c>
      <c r="C28" s="429">
        <v>9875371</v>
      </c>
      <c r="D28" s="429">
        <v>10607674</v>
      </c>
      <c r="E28" s="429">
        <v>10080000</v>
      </c>
      <c r="F28" s="429">
        <v>10107230</v>
      </c>
      <c r="G28" s="429">
        <v>9877560</v>
      </c>
      <c r="H28" s="429">
        <v>10106600</v>
      </c>
      <c r="I28" s="429">
        <v>10174610</v>
      </c>
    </row>
    <row r="29" spans="1:9" s="410" customFormat="1" ht="22.5" customHeight="1">
      <c r="A29" s="413" t="s">
        <v>349</v>
      </c>
      <c r="B29" s="413" t="s">
        <v>566</v>
      </c>
      <c r="C29" s="429">
        <v>65883</v>
      </c>
      <c r="D29" s="429">
        <v>-170000</v>
      </c>
      <c r="E29" s="429">
        <v>60000</v>
      </c>
      <c r="F29" s="429">
        <v>70000</v>
      </c>
      <c r="G29" s="429">
        <v>180000</v>
      </c>
      <c r="H29" s="429">
        <v>160000</v>
      </c>
      <c r="I29" s="429">
        <v>220000</v>
      </c>
    </row>
    <row r="30" spans="1:9" s="21" customFormat="1" ht="22.5" customHeight="1">
      <c r="A30" s="413" t="s">
        <v>351</v>
      </c>
      <c r="B30" s="413" t="s">
        <v>567</v>
      </c>
      <c r="C30" s="430"/>
      <c r="D30" s="430"/>
      <c r="E30" s="430"/>
      <c r="F30" s="430"/>
      <c r="G30" s="430"/>
      <c r="H30" s="430"/>
      <c r="I30" s="430"/>
    </row>
    <row r="31" spans="1:9" s="20" customFormat="1" ht="15" customHeight="1">
      <c r="A31" s="417" t="s">
        <v>568</v>
      </c>
      <c r="B31" s="431" t="s">
        <v>617</v>
      </c>
      <c r="C31" s="432">
        <f aca="true" t="shared" si="2" ref="C31:I31">SUM(C7/C27*100%)</f>
        <v>0.3865082815507983</v>
      </c>
      <c r="D31" s="432">
        <v>0.3844</v>
      </c>
      <c r="E31" s="432">
        <f t="shared" si="2"/>
        <v>0.29092702169625245</v>
      </c>
      <c r="F31" s="432">
        <f t="shared" si="2"/>
        <v>0.1807957568021947</v>
      </c>
      <c r="G31" s="432">
        <f t="shared" si="2"/>
        <v>0.12893697326316036</v>
      </c>
      <c r="H31" s="432">
        <f t="shared" si="2"/>
        <v>0.038961291956441275</v>
      </c>
      <c r="I31" s="432">
        <f t="shared" si="2"/>
        <v>0</v>
      </c>
    </row>
    <row r="32" spans="1:9" s="20" customFormat="1" ht="28.5" customHeight="1">
      <c r="A32" s="417" t="s">
        <v>569</v>
      </c>
      <c r="B32" s="431" t="s">
        <v>618</v>
      </c>
      <c r="C32" s="432">
        <v>0.3865</v>
      </c>
      <c r="D32" s="432">
        <v>0.3844</v>
      </c>
      <c r="E32" s="432">
        <v>0.2909</v>
      </c>
      <c r="F32" s="432">
        <v>0.1808</v>
      </c>
      <c r="G32" s="432">
        <v>0.1289</v>
      </c>
      <c r="H32" s="432">
        <v>0.039</v>
      </c>
      <c r="I32" s="432">
        <v>0</v>
      </c>
    </row>
    <row r="33" spans="1:9" s="20" customFormat="1" ht="15" customHeight="1">
      <c r="A33" s="417" t="s">
        <v>570</v>
      </c>
      <c r="B33" s="431" t="s">
        <v>615</v>
      </c>
      <c r="C33" s="432">
        <f>SUM(C20/C27*100%)</f>
        <v>0.10164673390298648</v>
      </c>
      <c r="D33" s="432">
        <f aca="true" t="shared" si="3" ref="D33:I33">SUM(D20/D27*100%)</f>
        <v>0.10314366974864324</v>
      </c>
      <c r="E33" s="432">
        <v>0.1186</v>
      </c>
      <c r="F33" s="432">
        <v>0.1204</v>
      </c>
      <c r="G33" s="432">
        <f t="shared" si="3"/>
        <v>0.057142522241627886</v>
      </c>
      <c r="H33" s="432">
        <f t="shared" si="3"/>
        <v>0.09263047162643913</v>
      </c>
      <c r="I33" s="432">
        <f t="shared" si="3"/>
        <v>0.040694167457942146</v>
      </c>
    </row>
    <row r="34" spans="1:9" s="20" customFormat="1" ht="25.5" customHeight="1">
      <c r="A34" s="417" t="s">
        <v>571</v>
      </c>
      <c r="B34" s="431" t="s">
        <v>616</v>
      </c>
      <c r="C34" s="432">
        <v>0.1016</v>
      </c>
      <c r="D34" s="432">
        <v>0.1031</v>
      </c>
      <c r="E34" s="432">
        <v>0.1186</v>
      </c>
      <c r="F34" s="432">
        <v>0.1204</v>
      </c>
      <c r="G34" s="432">
        <v>0.0571</v>
      </c>
      <c r="H34" s="432">
        <v>0.0926</v>
      </c>
      <c r="I34" s="432">
        <v>0.0407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9" bottom="0.45" header="0.41" footer="0.4"/>
  <pageSetup fitToHeight="1" fitToWidth="1" horizontalDpi="300" verticalDpi="300" orientation="landscape" paperSize="9" scale="82" r:id="rId1"/>
  <headerFooter alignWithMargins="0">
    <oddHeader>&amp;R&amp;9Załącznik nr 12
do uchwały Rady Gminy nr XVI / 72 / 2008
z dnia 21.03.2008r.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14265" topLeftCell="A1" activePane="topLeft" state="split"/>
      <selection pane="topLeft" activeCell="A1" sqref="A1:H1"/>
      <selection pane="topRight" activeCell="A1" sqref="A1:D1"/>
    </sheetView>
  </sheetViews>
  <sheetFormatPr defaultColWidth="9.00390625" defaultRowHeight="12.75"/>
  <cols>
    <col min="1" max="1" width="4.375" style="1" customWidth="1"/>
    <col min="2" max="2" width="31.75390625" style="3" customWidth="1"/>
    <col min="3" max="3" width="11.375" style="3" customWidth="1"/>
    <col min="4" max="9" width="12.875" style="3" customWidth="1"/>
    <col min="10" max="16384" width="9.125" style="3" customWidth="1"/>
  </cols>
  <sheetData>
    <row r="1" spans="1:8" ht="12.75" customHeight="1">
      <c r="A1" s="401"/>
      <c r="B1" s="270" t="s">
        <v>572</v>
      </c>
      <c r="C1" s="270"/>
      <c r="D1" s="270"/>
      <c r="E1" s="270"/>
      <c r="F1" s="270"/>
      <c r="G1" s="270"/>
      <c r="H1" s="270"/>
    </row>
    <row r="2" spans="7:9" ht="13.5" thickBot="1">
      <c r="G2" s="4" t="s">
        <v>324</v>
      </c>
      <c r="I2" s="4"/>
    </row>
    <row r="3" spans="1:9" ht="24.75" customHeight="1">
      <c r="A3" s="442" t="s">
        <v>424</v>
      </c>
      <c r="B3" s="443" t="s">
        <v>475</v>
      </c>
      <c r="C3" s="386"/>
      <c r="D3" s="443" t="s">
        <v>573</v>
      </c>
      <c r="E3" s="443" t="s">
        <v>574</v>
      </c>
      <c r="F3" s="443"/>
      <c r="G3" s="443"/>
      <c r="H3" s="443"/>
      <c r="I3" s="444"/>
    </row>
    <row r="4" spans="1:9" ht="24.75" customHeight="1">
      <c r="A4" s="445"/>
      <c r="B4" s="433"/>
      <c r="C4" s="384"/>
      <c r="D4" s="433"/>
      <c r="E4" s="384">
        <v>2009</v>
      </c>
      <c r="F4" s="384">
        <v>2010</v>
      </c>
      <c r="G4" s="384">
        <v>2011</v>
      </c>
      <c r="H4" s="384">
        <v>2012</v>
      </c>
      <c r="I4" s="446">
        <v>2013</v>
      </c>
    </row>
    <row r="5" spans="1:9" s="441" customFormat="1" ht="7.5" customHeight="1">
      <c r="A5" s="447">
        <v>1</v>
      </c>
      <c r="B5" s="440">
        <v>2</v>
      </c>
      <c r="C5" s="440"/>
      <c r="D5" s="440">
        <v>4</v>
      </c>
      <c r="E5" s="440">
        <v>5</v>
      </c>
      <c r="F5" s="440">
        <v>6</v>
      </c>
      <c r="G5" s="440">
        <v>7</v>
      </c>
      <c r="H5" s="440">
        <v>8</v>
      </c>
      <c r="I5" s="448">
        <v>9</v>
      </c>
    </row>
    <row r="6" spans="1:9" ht="18" customHeight="1">
      <c r="A6" s="449" t="s">
        <v>429</v>
      </c>
      <c r="B6" s="434" t="s">
        <v>575</v>
      </c>
      <c r="C6" s="292">
        <v>9941254</v>
      </c>
      <c r="D6" s="282">
        <v>10437674</v>
      </c>
      <c r="E6" s="282">
        <v>10140000</v>
      </c>
      <c r="F6" s="282">
        <f>F7+F11+F12</f>
        <v>10177230</v>
      </c>
      <c r="G6" s="282">
        <f>G7+G11+G12</f>
        <v>10237560</v>
      </c>
      <c r="H6" s="282">
        <f>H7+H11+H12</f>
        <v>10266600</v>
      </c>
      <c r="I6" s="450">
        <f>I7+I11+I12</f>
        <v>10394610</v>
      </c>
    </row>
    <row r="7" spans="1:9" ht="18" customHeight="1">
      <c r="A7" s="449" t="s">
        <v>576</v>
      </c>
      <c r="B7" s="284" t="s">
        <v>577</v>
      </c>
      <c r="C7" s="282">
        <v>3871593</v>
      </c>
      <c r="D7" s="282">
        <v>4330836</v>
      </c>
      <c r="E7" s="282">
        <v>3789000</v>
      </c>
      <c r="F7" s="282">
        <f>SUM(F8:F10)</f>
        <v>3780430</v>
      </c>
      <c r="G7" s="282">
        <f>SUM(G8:G10)</f>
        <v>3803850</v>
      </c>
      <c r="H7" s="282">
        <f>SUM(H8:H10)</f>
        <v>3910670</v>
      </c>
      <c r="I7" s="450">
        <f>SUM(I8:I10)</f>
        <v>3981000</v>
      </c>
    </row>
    <row r="8" spans="1:9" ht="18" customHeight="1">
      <c r="A8" s="449" t="s">
        <v>340</v>
      </c>
      <c r="B8" s="284" t="s">
        <v>578</v>
      </c>
      <c r="C8" s="282">
        <v>2552080</v>
      </c>
      <c r="D8" s="282">
        <v>2608639</v>
      </c>
      <c r="E8" s="282">
        <v>2168980</v>
      </c>
      <c r="F8" s="282">
        <v>2184050</v>
      </c>
      <c r="G8" s="282">
        <v>2198300</v>
      </c>
      <c r="H8" s="282">
        <v>2273250</v>
      </c>
      <c r="I8" s="450">
        <v>2400450</v>
      </c>
    </row>
    <row r="9" spans="1:9" ht="18" customHeight="1">
      <c r="A9" s="449" t="s">
        <v>343</v>
      </c>
      <c r="B9" s="284" t="s">
        <v>579</v>
      </c>
      <c r="C9" s="282">
        <v>650000</v>
      </c>
      <c r="D9" s="282">
        <v>750000</v>
      </c>
      <c r="E9" s="282">
        <v>604000</v>
      </c>
      <c r="F9" s="282">
        <v>525580</v>
      </c>
      <c r="G9" s="282">
        <v>507350</v>
      </c>
      <c r="H9" s="282">
        <v>569770</v>
      </c>
      <c r="I9" s="450">
        <v>492870</v>
      </c>
    </row>
    <row r="10" spans="1:9" ht="18" customHeight="1">
      <c r="A10" s="449" t="s">
        <v>345</v>
      </c>
      <c r="B10" s="284" t="s">
        <v>580</v>
      </c>
      <c r="C10" s="282">
        <v>899638</v>
      </c>
      <c r="D10" s="282">
        <v>972543</v>
      </c>
      <c r="E10" s="282">
        <v>1016020</v>
      </c>
      <c r="F10" s="282">
        <v>1070800</v>
      </c>
      <c r="G10" s="282">
        <v>1098200</v>
      </c>
      <c r="H10" s="282">
        <v>1067650</v>
      </c>
      <c r="I10" s="450">
        <v>1087680</v>
      </c>
    </row>
    <row r="11" spans="1:9" ht="18" customHeight="1">
      <c r="A11" s="449" t="s">
        <v>581</v>
      </c>
      <c r="B11" s="284" t="s">
        <v>582</v>
      </c>
      <c r="C11" s="282">
        <v>3462343</v>
      </c>
      <c r="D11" s="282">
        <v>3838579</v>
      </c>
      <c r="E11" s="282">
        <v>3743000</v>
      </c>
      <c r="F11" s="282">
        <v>3770800</v>
      </c>
      <c r="G11" s="282">
        <v>3769930</v>
      </c>
      <c r="H11" s="282">
        <v>3712630</v>
      </c>
      <c r="I11" s="450">
        <v>3809010</v>
      </c>
    </row>
    <row r="12" spans="1:9" ht="18" customHeight="1">
      <c r="A12" s="449" t="s">
        <v>583</v>
      </c>
      <c r="B12" s="284" t="s">
        <v>584</v>
      </c>
      <c r="C12" s="282">
        <v>2607318</v>
      </c>
      <c r="D12" s="282">
        <v>2268259</v>
      </c>
      <c r="E12" s="282">
        <v>2608000</v>
      </c>
      <c r="F12" s="282">
        <v>2626000</v>
      </c>
      <c r="G12" s="282">
        <v>2663780</v>
      </c>
      <c r="H12" s="282">
        <v>2643300</v>
      </c>
      <c r="I12" s="450">
        <v>2604600</v>
      </c>
    </row>
    <row r="13" spans="1:9" ht="18" customHeight="1">
      <c r="A13" s="449" t="s">
        <v>487</v>
      </c>
      <c r="B13" s="434" t="s">
        <v>585</v>
      </c>
      <c r="C13" s="292">
        <v>9875371</v>
      </c>
      <c r="D13" s="282">
        <v>10607674</v>
      </c>
      <c r="E13" s="282">
        <v>10080000</v>
      </c>
      <c r="F13" s="282">
        <v>10107230</v>
      </c>
      <c r="G13" s="282">
        <v>9877560</v>
      </c>
      <c r="H13" s="282">
        <v>10106600</v>
      </c>
      <c r="I13" s="450">
        <v>10174610</v>
      </c>
    </row>
    <row r="14" spans="1:9" ht="18" customHeight="1">
      <c r="A14" s="449" t="s">
        <v>489</v>
      </c>
      <c r="B14" s="434" t="s">
        <v>586</v>
      </c>
      <c r="C14" s="435">
        <f>SUM(C15,C19)</f>
        <v>1010496</v>
      </c>
      <c r="D14" s="282">
        <f>D15+D19+D23+D24</f>
        <v>1076580</v>
      </c>
      <c r="E14" s="282">
        <f>SUM(E15,E19)</f>
        <v>1202377</v>
      </c>
      <c r="F14" s="282">
        <f>F15+F19+F23+F24</f>
        <v>1225000</v>
      </c>
      <c r="G14" s="282">
        <f>G15+G19+G23+G24</f>
        <v>585000</v>
      </c>
      <c r="H14" s="282">
        <f>SUM(H15,H19)</f>
        <v>951000</v>
      </c>
      <c r="I14" s="450">
        <f>SUM(I15,I19)</f>
        <v>423000</v>
      </c>
    </row>
    <row r="15" spans="1:9" ht="26.25" customHeight="1">
      <c r="A15" s="449" t="s">
        <v>576</v>
      </c>
      <c r="B15" s="289" t="s">
        <v>587</v>
      </c>
      <c r="C15" s="436">
        <f>SUM(C16:C18)</f>
        <v>990496</v>
      </c>
      <c r="D15" s="282">
        <f aca="true" t="shared" si="0" ref="D15:I15">SUM(D16,D18)</f>
        <v>1042580</v>
      </c>
      <c r="E15" s="282">
        <f t="shared" si="0"/>
        <v>1124997</v>
      </c>
      <c r="F15" s="282">
        <f t="shared" si="0"/>
        <v>1110000</v>
      </c>
      <c r="G15" s="282">
        <f t="shared" si="0"/>
        <v>430000</v>
      </c>
      <c r="H15" s="282">
        <f t="shared" si="0"/>
        <v>511000</v>
      </c>
      <c r="I15" s="450">
        <f t="shared" si="0"/>
        <v>0</v>
      </c>
    </row>
    <row r="16" spans="1:9" ht="18" customHeight="1">
      <c r="A16" s="449" t="s">
        <v>340</v>
      </c>
      <c r="B16" s="284" t="s">
        <v>588</v>
      </c>
      <c r="C16" s="282">
        <v>847740</v>
      </c>
      <c r="D16" s="282">
        <v>892380</v>
      </c>
      <c r="E16" s="282">
        <v>1009997</v>
      </c>
      <c r="F16" s="282">
        <v>1040000</v>
      </c>
      <c r="G16" s="282">
        <v>400000</v>
      </c>
      <c r="H16" s="282">
        <v>500000</v>
      </c>
      <c r="I16" s="450">
        <v>0</v>
      </c>
    </row>
    <row r="17" spans="1:9" ht="60" customHeight="1">
      <c r="A17" s="449" t="s">
        <v>343</v>
      </c>
      <c r="B17" s="289" t="s">
        <v>589</v>
      </c>
      <c r="C17" s="436"/>
      <c r="D17" s="282"/>
      <c r="E17" s="282"/>
      <c r="F17" s="282"/>
      <c r="G17" s="282"/>
      <c r="H17" s="282"/>
      <c r="I17" s="450"/>
    </row>
    <row r="18" spans="1:9" ht="16.5" customHeight="1">
      <c r="A18" s="449" t="s">
        <v>345</v>
      </c>
      <c r="B18" s="284" t="s">
        <v>590</v>
      </c>
      <c r="C18" s="282">
        <v>142756</v>
      </c>
      <c r="D18" s="282">
        <v>150200</v>
      </c>
      <c r="E18" s="282">
        <v>115000</v>
      </c>
      <c r="F18" s="282">
        <v>70000</v>
      </c>
      <c r="G18" s="282">
        <v>30000</v>
      </c>
      <c r="H18" s="282">
        <v>11000</v>
      </c>
      <c r="I18" s="450">
        <v>0</v>
      </c>
    </row>
    <row r="19" spans="1:9" ht="26.25" customHeight="1">
      <c r="A19" s="449" t="s">
        <v>581</v>
      </c>
      <c r="B19" s="289" t="s">
        <v>591</v>
      </c>
      <c r="C19" s="436">
        <v>20000</v>
      </c>
      <c r="D19" s="282">
        <v>34000</v>
      </c>
      <c r="E19" s="282">
        <f>SUM(E20,E22)</f>
        <v>77380</v>
      </c>
      <c r="F19" s="282">
        <f>SUM(F20,F22)</f>
        <v>115000</v>
      </c>
      <c r="G19" s="282">
        <f>SUM(G20,G22)</f>
        <v>155000</v>
      </c>
      <c r="H19" s="282">
        <f>SUM(H20,H22)</f>
        <v>440000</v>
      </c>
      <c r="I19" s="450">
        <f>SUM(I20,I22)</f>
        <v>423000</v>
      </c>
    </row>
    <row r="20" spans="1:9" ht="18" customHeight="1">
      <c r="A20" s="449" t="s">
        <v>340</v>
      </c>
      <c r="B20" s="284" t="s">
        <v>588</v>
      </c>
      <c r="C20" s="282">
        <v>0</v>
      </c>
      <c r="D20" s="282">
        <v>0</v>
      </c>
      <c r="E20" s="282">
        <v>52380</v>
      </c>
      <c r="F20" s="282">
        <v>70000</v>
      </c>
      <c r="G20" s="282">
        <v>120000</v>
      </c>
      <c r="H20" s="282">
        <v>420000</v>
      </c>
      <c r="I20" s="450">
        <v>400000</v>
      </c>
    </row>
    <row r="21" spans="1:9" ht="60" customHeight="1">
      <c r="A21" s="449" t="s">
        <v>343</v>
      </c>
      <c r="B21" s="289" t="s">
        <v>589</v>
      </c>
      <c r="C21" s="436"/>
      <c r="D21" s="282"/>
      <c r="E21" s="282"/>
      <c r="F21" s="282"/>
      <c r="G21" s="282"/>
      <c r="H21" s="282"/>
      <c r="I21" s="450"/>
    </row>
    <row r="22" spans="1:9" ht="18" customHeight="1">
      <c r="A22" s="449" t="s">
        <v>345</v>
      </c>
      <c r="B22" s="284" t="s">
        <v>590</v>
      </c>
      <c r="C22" s="282">
        <v>20000</v>
      </c>
      <c r="D22" s="282">
        <v>34000</v>
      </c>
      <c r="E22" s="282">
        <v>25000</v>
      </c>
      <c r="F22" s="282">
        <v>45000</v>
      </c>
      <c r="G22" s="282">
        <v>35000</v>
      </c>
      <c r="H22" s="282">
        <v>20000</v>
      </c>
      <c r="I22" s="450">
        <v>23000</v>
      </c>
    </row>
    <row r="23" spans="1:9" ht="18" customHeight="1">
      <c r="A23" s="449" t="s">
        <v>583</v>
      </c>
      <c r="B23" s="284" t="s">
        <v>592</v>
      </c>
      <c r="C23" s="282"/>
      <c r="D23" s="282"/>
      <c r="E23" s="282"/>
      <c r="F23" s="282"/>
      <c r="G23" s="282"/>
      <c r="H23" s="282"/>
      <c r="I23" s="450"/>
    </row>
    <row r="24" spans="1:9" ht="18" customHeight="1">
      <c r="A24" s="449" t="s">
        <v>593</v>
      </c>
      <c r="B24" s="284" t="s">
        <v>458</v>
      </c>
      <c r="C24" s="282"/>
      <c r="D24" s="282"/>
      <c r="E24" s="282"/>
      <c r="F24" s="282"/>
      <c r="G24" s="282"/>
      <c r="H24" s="282"/>
      <c r="I24" s="450"/>
    </row>
    <row r="25" spans="1:9" ht="18" customHeight="1">
      <c r="A25" s="449" t="s">
        <v>529</v>
      </c>
      <c r="B25" s="434" t="s">
        <v>594</v>
      </c>
      <c r="C25" s="292">
        <v>65883</v>
      </c>
      <c r="D25" s="282">
        <v>-170000</v>
      </c>
      <c r="E25" s="282">
        <v>60000</v>
      </c>
      <c r="F25" s="282">
        <v>70000</v>
      </c>
      <c r="G25" s="282">
        <v>180000</v>
      </c>
      <c r="H25" s="282">
        <v>160000</v>
      </c>
      <c r="I25" s="450">
        <v>220000</v>
      </c>
    </row>
    <row r="26" spans="1:9" ht="18" customHeight="1">
      <c r="A26" s="449" t="s">
        <v>595</v>
      </c>
      <c r="B26" s="434" t="s">
        <v>596</v>
      </c>
      <c r="C26" s="292">
        <v>3842377</v>
      </c>
      <c r="D26" s="282">
        <v>4012377</v>
      </c>
      <c r="E26" s="282">
        <v>2950000</v>
      </c>
      <c r="F26" s="282">
        <v>1840000</v>
      </c>
      <c r="G26" s="282">
        <v>1320000</v>
      </c>
      <c r="H26" s="282">
        <v>400000</v>
      </c>
      <c r="I26" s="450">
        <v>0</v>
      </c>
    </row>
    <row r="27" spans="1:9" ht="48.75" customHeight="1">
      <c r="A27" s="449" t="s">
        <v>340</v>
      </c>
      <c r="B27" s="289" t="s">
        <v>597</v>
      </c>
      <c r="C27" s="436"/>
      <c r="D27" s="282"/>
      <c r="E27" s="282"/>
      <c r="F27" s="282"/>
      <c r="G27" s="282"/>
      <c r="H27" s="282"/>
      <c r="I27" s="450"/>
    </row>
    <row r="28" spans="1:9" ht="26.25" customHeight="1">
      <c r="A28" s="449" t="s">
        <v>598</v>
      </c>
      <c r="B28" s="434" t="s">
        <v>619</v>
      </c>
      <c r="C28" s="437">
        <v>0.3865</v>
      </c>
      <c r="D28" s="437">
        <v>0.3844</v>
      </c>
      <c r="E28" s="437">
        <v>0.2909</v>
      </c>
      <c r="F28" s="437">
        <v>0.1808</v>
      </c>
      <c r="G28" s="437">
        <v>0.1289</v>
      </c>
      <c r="H28" s="437">
        <v>0.039</v>
      </c>
      <c r="I28" s="451">
        <v>0</v>
      </c>
    </row>
    <row r="29" spans="1:9" ht="26.25" customHeight="1">
      <c r="A29" s="449" t="s">
        <v>599</v>
      </c>
      <c r="B29" s="438" t="s">
        <v>620</v>
      </c>
      <c r="C29" s="439">
        <v>0.1016</v>
      </c>
      <c r="D29" s="437">
        <v>0.1031</v>
      </c>
      <c r="E29" s="437">
        <v>0.1186</v>
      </c>
      <c r="F29" s="437">
        <v>0.1204</v>
      </c>
      <c r="G29" s="437">
        <v>0.0571</v>
      </c>
      <c r="H29" s="437">
        <v>0.0926</v>
      </c>
      <c r="I29" s="451">
        <v>0.0407</v>
      </c>
    </row>
    <row r="30" spans="1:9" ht="26.25" customHeight="1">
      <c r="A30" s="449" t="s">
        <v>600</v>
      </c>
      <c r="B30" s="438" t="s">
        <v>621</v>
      </c>
      <c r="C30" s="439">
        <v>0.3865</v>
      </c>
      <c r="D30" s="437">
        <v>0.3844</v>
      </c>
      <c r="E30" s="437">
        <v>0.2909</v>
      </c>
      <c r="F30" s="437">
        <v>0.1808</v>
      </c>
      <c r="G30" s="437">
        <v>0.1289</v>
      </c>
      <c r="H30" s="437">
        <v>0.039</v>
      </c>
      <c r="I30" s="451">
        <v>0</v>
      </c>
    </row>
    <row r="31" spans="1:9" ht="33.75" customHeight="1" thickBot="1">
      <c r="A31" s="452" t="s">
        <v>601</v>
      </c>
      <c r="B31" s="453" t="s">
        <v>622</v>
      </c>
      <c r="C31" s="454">
        <v>0.1016</v>
      </c>
      <c r="D31" s="455">
        <v>0.1031</v>
      </c>
      <c r="E31" s="455">
        <v>0.1186</v>
      </c>
      <c r="F31" s="455">
        <v>0.1204</v>
      </c>
      <c r="G31" s="455">
        <v>0.0571</v>
      </c>
      <c r="H31" s="455">
        <v>0.0926</v>
      </c>
      <c r="I31" s="456">
        <v>0.0407</v>
      </c>
    </row>
  </sheetData>
  <mergeCells count="5">
    <mergeCell ref="A3:A4"/>
    <mergeCell ref="B3:B4"/>
    <mergeCell ref="D3:D4"/>
    <mergeCell ref="E3:I3"/>
    <mergeCell ref="B1:H1"/>
  </mergeCells>
  <printOptions horizontalCentered="1"/>
  <pageMargins left="0.19652777777777777" right="0.39375" top="0.98" bottom="0.4" header="0.41" footer="0.44"/>
  <pageSetup horizontalDpi="300" verticalDpi="300" orientation="portrait" paperSize="9" scale="79" r:id="rId1"/>
  <headerFooter alignWithMargins="0">
    <oddHeader>&amp;R&amp;9Załącznik nr 12a
do uchwały Rady Gminy Nr  XVI / 72 / 2008
z dnia 21.03.2008r.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5"/>
  <sheetViews>
    <sheetView workbookViewId="0" topLeftCell="D1">
      <selection activeCell="A1" sqref="A1:D1"/>
    </sheetView>
  </sheetViews>
  <sheetFormatPr defaultColWidth="9.00390625" defaultRowHeight="12.75"/>
  <cols>
    <col min="1" max="1" width="5.00390625" style="142" customWidth="1"/>
    <col min="2" max="2" width="7.875" style="142" customWidth="1"/>
    <col min="3" max="3" width="5.00390625" style="142" customWidth="1"/>
    <col min="4" max="4" width="41.375" style="143" customWidth="1"/>
    <col min="5" max="6" width="12.875" style="143" customWidth="1"/>
    <col min="7" max="12" width="11.375" style="143" customWidth="1"/>
    <col min="13" max="16384" width="9.125" style="141" customWidth="1"/>
  </cols>
  <sheetData>
    <row r="1" spans="1:12" ht="12.75">
      <c r="A1" s="255" t="s">
        <v>141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4:7" ht="12">
      <c r="D2" s="142"/>
      <c r="E2" s="142"/>
      <c r="F2" s="142"/>
      <c r="G2" s="142"/>
    </row>
    <row r="3" spans="4:12" ht="12">
      <c r="D3" s="142"/>
      <c r="E3" s="142"/>
      <c r="F3" s="142"/>
      <c r="L3" s="144" t="s">
        <v>142</v>
      </c>
    </row>
    <row r="4" spans="1:12" s="20" customFormat="1" ht="18.75" customHeight="1">
      <c r="A4" s="256" t="s">
        <v>1</v>
      </c>
      <c r="B4" s="251" t="s">
        <v>2</v>
      </c>
      <c r="C4" s="251" t="s">
        <v>143</v>
      </c>
      <c r="D4" s="251" t="s">
        <v>144</v>
      </c>
      <c r="E4" s="251" t="s">
        <v>145</v>
      </c>
      <c r="F4" s="257" t="s">
        <v>146</v>
      </c>
      <c r="G4" s="257"/>
      <c r="H4" s="257"/>
      <c r="I4" s="257"/>
      <c r="J4" s="257"/>
      <c r="K4" s="257"/>
      <c r="L4" s="257"/>
    </row>
    <row r="5" spans="1:12" s="20" customFormat="1" ht="18" customHeight="1">
      <c r="A5" s="256"/>
      <c r="B5" s="251"/>
      <c r="C5" s="251"/>
      <c r="D5" s="251"/>
      <c r="E5" s="251"/>
      <c r="F5" s="258" t="s">
        <v>147</v>
      </c>
      <c r="G5" s="258" t="s">
        <v>148</v>
      </c>
      <c r="H5" s="258"/>
      <c r="I5" s="258"/>
      <c r="J5" s="258"/>
      <c r="K5" s="258"/>
      <c r="L5" s="253" t="s">
        <v>149</v>
      </c>
    </row>
    <row r="6" spans="1:12" s="20" customFormat="1" ht="66" customHeight="1">
      <c r="A6" s="256"/>
      <c r="B6" s="251"/>
      <c r="C6" s="251"/>
      <c r="D6" s="251"/>
      <c r="E6" s="251"/>
      <c r="F6" s="258"/>
      <c r="G6" s="24" t="s">
        <v>150</v>
      </c>
      <c r="H6" s="24" t="s">
        <v>151</v>
      </c>
      <c r="I6" s="24" t="s">
        <v>152</v>
      </c>
      <c r="J6" s="24" t="s">
        <v>153</v>
      </c>
      <c r="K6" s="24" t="s">
        <v>154</v>
      </c>
      <c r="L6" s="253"/>
    </row>
    <row r="7" spans="1:12" s="20" customFormat="1" ht="11.25" customHeight="1">
      <c r="A7" s="145">
        <v>1</v>
      </c>
      <c r="B7" s="146">
        <v>2</v>
      </c>
      <c r="C7" s="146">
        <v>3</v>
      </c>
      <c r="D7" s="146">
        <v>4</v>
      </c>
      <c r="E7" s="146">
        <v>6</v>
      </c>
      <c r="F7" s="146">
        <v>7</v>
      </c>
      <c r="G7" s="146">
        <v>8</v>
      </c>
      <c r="H7" s="146">
        <v>9</v>
      </c>
      <c r="I7" s="146">
        <v>10</v>
      </c>
      <c r="J7" s="146">
        <v>11</v>
      </c>
      <c r="K7" s="146">
        <v>12</v>
      </c>
      <c r="L7" s="147">
        <v>13</v>
      </c>
    </row>
    <row r="8" spans="1:12" s="118" customFormat="1" ht="12.75" customHeight="1">
      <c r="A8" s="148" t="s">
        <v>9</v>
      </c>
      <c r="B8" s="149"/>
      <c r="C8" s="150"/>
      <c r="D8" s="151" t="s">
        <v>10</v>
      </c>
      <c r="E8" s="152">
        <f aca="true" t="shared" si="0" ref="E8:L8">SUM(E9+E12+E15)</f>
        <v>228000</v>
      </c>
      <c r="F8" s="152">
        <f t="shared" si="0"/>
        <v>41000</v>
      </c>
      <c r="G8" s="152">
        <f t="shared" si="0"/>
        <v>0</v>
      </c>
      <c r="H8" s="152">
        <f t="shared" si="0"/>
        <v>0</v>
      </c>
      <c r="I8" s="152">
        <f t="shared" si="0"/>
        <v>0</v>
      </c>
      <c r="J8" s="152">
        <f t="shared" si="0"/>
        <v>0</v>
      </c>
      <c r="K8" s="152">
        <f t="shared" si="0"/>
        <v>0</v>
      </c>
      <c r="L8" s="153">
        <f t="shared" si="0"/>
        <v>187000</v>
      </c>
    </row>
    <row r="9" spans="1:12" s="160" customFormat="1" ht="25.5" customHeight="1">
      <c r="A9" s="154"/>
      <c r="B9" s="155" t="s">
        <v>11</v>
      </c>
      <c r="C9" s="156"/>
      <c r="D9" s="157" t="s">
        <v>155</v>
      </c>
      <c r="E9" s="158">
        <f aca="true" t="shared" si="1" ref="E9:K9">SUM(+E10)</f>
        <v>187000</v>
      </c>
      <c r="F9" s="158">
        <f t="shared" si="1"/>
        <v>0</v>
      </c>
      <c r="G9" s="158">
        <f t="shared" si="1"/>
        <v>0</v>
      </c>
      <c r="H9" s="158">
        <f t="shared" si="1"/>
        <v>0</v>
      </c>
      <c r="I9" s="158">
        <f t="shared" si="1"/>
        <v>0</v>
      </c>
      <c r="J9" s="158">
        <f t="shared" si="1"/>
        <v>0</v>
      </c>
      <c r="K9" s="158">
        <f t="shared" si="1"/>
        <v>0</v>
      </c>
      <c r="L9" s="159">
        <f>SUM(L10:L12)</f>
        <v>187000</v>
      </c>
    </row>
    <row r="10" spans="1:12" s="20" customFormat="1" ht="12">
      <c r="A10" s="161"/>
      <c r="B10" s="162"/>
      <c r="C10" s="163" t="s">
        <v>156</v>
      </c>
      <c r="D10" s="164" t="s">
        <v>157</v>
      </c>
      <c r="E10" s="165">
        <v>187000</v>
      </c>
      <c r="F10" s="166"/>
      <c r="G10" s="166"/>
      <c r="H10" s="166"/>
      <c r="I10" s="166"/>
      <c r="J10" s="166"/>
      <c r="K10" s="166"/>
      <c r="L10" s="167">
        <v>187000</v>
      </c>
    </row>
    <row r="11" spans="1:12" s="20" customFormat="1" ht="12">
      <c r="A11" s="161"/>
      <c r="B11" s="168"/>
      <c r="C11" s="169"/>
      <c r="D11" s="170"/>
      <c r="E11" s="171"/>
      <c r="F11" s="172"/>
      <c r="G11" s="172"/>
      <c r="H11" s="172"/>
      <c r="I11" s="172"/>
      <c r="J11" s="172"/>
      <c r="K11" s="172"/>
      <c r="L11" s="64"/>
    </row>
    <row r="12" spans="1:12" s="160" customFormat="1" ht="12">
      <c r="A12" s="154"/>
      <c r="B12" s="173" t="s">
        <v>158</v>
      </c>
      <c r="C12" s="173"/>
      <c r="D12" s="174" t="s">
        <v>159</v>
      </c>
      <c r="E12" s="175">
        <f aca="true" t="shared" si="2" ref="E12:L12">SUM(E13)</f>
        <v>9000</v>
      </c>
      <c r="F12" s="175">
        <f t="shared" si="2"/>
        <v>9000</v>
      </c>
      <c r="G12" s="175">
        <f t="shared" si="2"/>
        <v>0</v>
      </c>
      <c r="H12" s="175">
        <f t="shared" si="2"/>
        <v>0</v>
      </c>
      <c r="I12" s="175">
        <f t="shared" si="2"/>
        <v>0</v>
      </c>
      <c r="J12" s="175">
        <f t="shared" si="2"/>
        <v>0</v>
      </c>
      <c r="K12" s="175">
        <f t="shared" si="2"/>
        <v>0</v>
      </c>
      <c r="L12" s="176">
        <f t="shared" si="2"/>
        <v>0</v>
      </c>
    </row>
    <row r="13" spans="1:12" s="20" customFormat="1" ht="24">
      <c r="A13" s="161"/>
      <c r="B13" s="162"/>
      <c r="C13" s="162" t="s">
        <v>160</v>
      </c>
      <c r="D13" s="177" t="s">
        <v>161</v>
      </c>
      <c r="E13" s="166">
        <v>9000</v>
      </c>
      <c r="F13" s="166">
        <v>9000</v>
      </c>
      <c r="G13" s="166"/>
      <c r="H13" s="166"/>
      <c r="I13" s="166"/>
      <c r="J13" s="166"/>
      <c r="K13" s="166"/>
      <c r="L13" s="167"/>
    </row>
    <row r="14" spans="1:12" s="20" customFormat="1" ht="12">
      <c r="A14" s="161"/>
      <c r="B14" s="168"/>
      <c r="C14" s="168"/>
      <c r="D14" s="178"/>
      <c r="E14" s="172"/>
      <c r="F14" s="172"/>
      <c r="G14" s="172"/>
      <c r="H14" s="172"/>
      <c r="I14" s="172"/>
      <c r="J14" s="172"/>
      <c r="K14" s="172"/>
      <c r="L14" s="64"/>
    </row>
    <row r="15" spans="1:12" s="160" customFormat="1" ht="12">
      <c r="A15" s="154"/>
      <c r="B15" s="173" t="s">
        <v>162</v>
      </c>
      <c r="C15" s="173"/>
      <c r="D15" s="174" t="s">
        <v>18</v>
      </c>
      <c r="E15" s="179">
        <f aca="true" t="shared" si="3" ref="E15:L15">SUM(E16:E21)</f>
        <v>32000</v>
      </c>
      <c r="F15" s="179">
        <f t="shared" si="3"/>
        <v>32000</v>
      </c>
      <c r="G15" s="179">
        <f t="shared" si="3"/>
        <v>0</v>
      </c>
      <c r="H15" s="179">
        <f t="shared" si="3"/>
        <v>0</v>
      </c>
      <c r="I15" s="179">
        <f t="shared" si="3"/>
        <v>0</v>
      </c>
      <c r="J15" s="179">
        <f t="shared" si="3"/>
        <v>0</v>
      </c>
      <c r="K15" s="179">
        <f t="shared" si="3"/>
        <v>0</v>
      </c>
      <c r="L15" s="180">
        <f t="shared" si="3"/>
        <v>0</v>
      </c>
    </row>
    <row r="16" spans="1:12" s="160" customFormat="1" ht="12">
      <c r="A16" s="154"/>
      <c r="B16" s="155"/>
      <c r="C16" s="162" t="s">
        <v>163</v>
      </c>
      <c r="D16" s="177" t="s">
        <v>164</v>
      </c>
      <c r="E16" s="181"/>
      <c r="F16" s="181"/>
      <c r="G16" s="181"/>
      <c r="H16" s="181"/>
      <c r="I16" s="181"/>
      <c r="J16" s="181"/>
      <c r="K16" s="181"/>
      <c r="L16" s="70"/>
    </row>
    <row r="17" spans="1:12" s="160" customFormat="1" ht="12">
      <c r="A17" s="154"/>
      <c r="B17" s="155"/>
      <c r="C17" s="162" t="s">
        <v>165</v>
      </c>
      <c r="D17" s="177" t="s">
        <v>166</v>
      </c>
      <c r="E17" s="181"/>
      <c r="F17" s="181"/>
      <c r="G17" s="181"/>
      <c r="H17" s="181"/>
      <c r="I17" s="181"/>
      <c r="J17" s="181"/>
      <c r="K17" s="181"/>
      <c r="L17" s="70"/>
    </row>
    <row r="18" spans="1:12" s="20" customFormat="1" ht="12">
      <c r="A18" s="161"/>
      <c r="B18" s="162"/>
      <c r="C18" s="162" t="s">
        <v>167</v>
      </c>
      <c r="D18" s="177" t="s">
        <v>168</v>
      </c>
      <c r="E18" s="166">
        <v>2000</v>
      </c>
      <c r="F18" s="166">
        <v>2000</v>
      </c>
      <c r="G18" s="166"/>
      <c r="H18" s="166"/>
      <c r="I18" s="166"/>
      <c r="J18" s="166"/>
      <c r="K18" s="166"/>
      <c r="L18" s="167"/>
    </row>
    <row r="19" spans="1:12" s="20" customFormat="1" ht="12">
      <c r="A19" s="161"/>
      <c r="B19" s="162"/>
      <c r="C19" s="162" t="s">
        <v>169</v>
      </c>
      <c r="D19" s="177" t="s">
        <v>170</v>
      </c>
      <c r="E19" s="166"/>
      <c r="F19" s="166"/>
      <c r="G19" s="166"/>
      <c r="H19" s="166"/>
      <c r="I19" s="166"/>
      <c r="J19" s="166"/>
      <c r="K19" s="166"/>
      <c r="L19" s="167"/>
    </row>
    <row r="20" spans="1:12" s="20" customFormat="1" ht="12">
      <c r="A20" s="161"/>
      <c r="B20" s="162"/>
      <c r="C20" s="162" t="s">
        <v>171</v>
      </c>
      <c r="D20" s="177" t="s">
        <v>172</v>
      </c>
      <c r="E20" s="166">
        <v>30000</v>
      </c>
      <c r="F20" s="166">
        <v>30000</v>
      </c>
      <c r="G20" s="166"/>
      <c r="H20" s="166"/>
      <c r="I20" s="166"/>
      <c r="J20" s="166"/>
      <c r="K20" s="166"/>
      <c r="L20" s="167"/>
    </row>
    <row r="21" spans="1:12" s="20" customFormat="1" ht="12">
      <c r="A21" s="161"/>
      <c r="B21" s="162"/>
      <c r="C21" s="162" t="s">
        <v>173</v>
      </c>
      <c r="D21" s="177" t="s">
        <v>174</v>
      </c>
      <c r="E21" s="166"/>
      <c r="F21" s="166"/>
      <c r="G21" s="166"/>
      <c r="H21" s="166"/>
      <c r="I21" s="166"/>
      <c r="J21" s="166"/>
      <c r="K21" s="166"/>
      <c r="L21" s="167"/>
    </row>
    <row r="22" spans="1:12" s="118" customFormat="1" ht="12">
      <c r="A22" s="182" t="s">
        <v>175</v>
      </c>
      <c r="B22" s="183"/>
      <c r="C22" s="183"/>
      <c r="D22" s="184" t="s">
        <v>176</v>
      </c>
      <c r="E22" s="185">
        <f aca="true" t="shared" si="4" ref="E22:L22">SUM(E23)</f>
        <v>322800</v>
      </c>
      <c r="F22" s="185">
        <f t="shared" si="4"/>
        <v>55000</v>
      </c>
      <c r="G22" s="185">
        <f t="shared" si="4"/>
        <v>0</v>
      </c>
      <c r="H22" s="185">
        <f t="shared" si="4"/>
        <v>0</v>
      </c>
      <c r="I22" s="185">
        <f t="shared" si="4"/>
        <v>0</v>
      </c>
      <c r="J22" s="185">
        <f t="shared" si="4"/>
        <v>0</v>
      </c>
      <c r="K22" s="185">
        <f t="shared" si="4"/>
        <v>0</v>
      </c>
      <c r="L22" s="186">
        <f t="shared" si="4"/>
        <v>267800</v>
      </c>
    </row>
    <row r="23" spans="1:12" s="160" customFormat="1" ht="12">
      <c r="A23" s="187"/>
      <c r="B23" s="173" t="s">
        <v>177</v>
      </c>
      <c r="C23" s="173"/>
      <c r="D23" s="174" t="s">
        <v>178</v>
      </c>
      <c r="E23" s="179">
        <f>SUM(E24:E28)</f>
        <v>322800</v>
      </c>
      <c r="F23" s="179">
        <f aca="true" t="shared" si="5" ref="F23:K23">SUM(F24:F27)</f>
        <v>55000</v>
      </c>
      <c r="G23" s="179">
        <f t="shared" si="5"/>
        <v>0</v>
      </c>
      <c r="H23" s="179">
        <f t="shared" si="5"/>
        <v>0</v>
      </c>
      <c r="I23" s="179">
        <f t="shared" si="5"/>
        <v>0</v>
      </c>
      <c r="J23" s="179">
        <f t="shared" si="5"/>
        <v>0</v>
      </c>
      <c r="K23" s="179">
        <f t="shared" si="5"/>
        <v>0</v>
      </c>
      <c r="L23" s="180">
        <f>SUM(L24:L28)</f>
        <v>267800</v>
      </c>
    </row>
    <row r="24" spans="1:12" s="20" customFormat="1" ht="24">
      <c r="A24" s="161"/>
      <c r="B24" s="162"/>
      <c r="C24" s="162" t="s">
        <v>179</v>
      </c>
      <c r="D24" s="177" t="s">
        <v>180</v>
      </c>
      <c r="E24" s="166"/>
      <c r="F24" s="166"/>
      <c r="G24" s="166"/>
      <c r="H24" s="166"/>
      <c r="I24" s="166"/>
      <c r="J24" s="166"/>
      <c r="K24" s="166"/>
      <c r="L24" s="167"/>
    </row>
    <row r="25" spans="1:12" s="20" customFormat="1" ht="12">
      <c r="A25" s="161"/>
      <c r="B25" s="162"/>
      <c r="C25" s="162" t="s">
        <v>181</v>
      </c>
      <c r="D25" s="177" t="s">
        <v>182</v>
      </c>
      <c r="E25" s="166">
        <v>45000</v>
      </c>
      <c r="F25" s="166">
        <v>45000</v>
      </c>
      <c r="G25" s="166"/>
      <c r="H25" s="166"/>
      <c r="I25" s="166"/>
      <c r="J25" s="166"/>
      <c r="K25" s="166"/>
      <c r="L25" s="167"/>
    </row>
    <row r="26" spans="1:12" s="20" customFormat="1" ht="12">
      <c r="A26" s="161"/>
      <c r="B26" s="162"/>
      <c r="C26" s="162" t="s">
        <v>171</v>
      </c>
      <c r="D26" s="177" t="s">
        <v>183</v>
      </c>
      <c r="E26" s="166">
        <v>10000</v>
      </c>
      <c r="F26" s="166">
        <v>10000</v>
      </c>
      <c r="G26" s="166"/>
      <c r="H26" s="166"/>
      <c r="I26" s="166"/>
      <c r="J26" s="166"/>
      <c r="K26" s="166"/>
      <c r="L26" s="167"/>
    </row>
    <row r="27" spans="1:12" s="20" customFormat="1" ht="12">
      <c r="A27" s="161"/>
      <c r="B27" s="162"/>
      <c r="C27" s="162" t="s">
        <v>156</v>
      </c>
      <c r="D27" s="177" t="s">
        <v>157</v>
      </c>
      <c r="E27" s="166">
        <v>255800</v>
      </c>
      <c r="F27" s="166"/>
      <c r="G27" s="166"/>
      <c r="H27" s="166"/>
      <c r="I27" s="166"/>
      <c r="J27" s="166"/>
      <c r="K27" s="166"/>
      <c r="L27" s="167">
        <v>255800</v>
      </c>
    </row>
    <row r="28" spans="1:12" s="20" customFormat="1" ht="12">
      <c r="A28" s="188"/>
      <c r="B28" s="189"/>
      <c r="C28" s="189" t="s">
        <v>184</v>
      </c>
      <c r="D28" s="190" t="s">
        <v>185</v>
      </c>
      <c r="E28" s="191">
        <v>12000</v>
      </c>
      <c r="F28" s="191"/>
      <c r="G28" s="191"/>
      <c r="H28" s="191"/>
      <c r="I28" s="191"/>
      <c r="J28" s="191"/>
      <c r="K28" s="191"/>
      <c r="L28" s="100">
        <v>12000</v>
      </c>
    </row>
    <row r="29" spans="1:12" s="118" customFormat="1" ht="12">
      <c r="A29" s="182" t="s">
        <v>19</v>
      </c>
      <c r="B29" s="183"/>
      <c r="C29" s="183"/>
      <c r="D29" s="184" t="s">
        <v>20</v>
      </c>
      <c r="E29" s="185">
        <f aca="true" t="shared" si="6" ref="E29:L29">SUM(E30+E33)</f>
        <v>368900</v>
      </c>
      <c r="F29" s="185">
        <f t="shared" si="6"/>
        <v>328900</v>
      </c>
      <c r="G29" s="185">
        <f t="shared" si="6"/>
        <v>5900</v>
      </c>
      <c r="H29" s="185">
        <f t="shared" si="6"/>
        <v>1140</v>
      </c>
      <c r="I29" s="185">
        <f t="shared" si="6"/>
        <v>225000</v>
      </c>
      <c r="J29" s="185">
        <f t="shared" si="6"/>
        <v>0</v>
      </c>
      <c r="K29" s="185">
        <f t="shared" si="6"/>
        <v>0</v>
      </c>
      <c r="L29" s="186">
        <f t="shared" si="6"/>
        <v>40000</v>
      </c>
    </row>
    <row r="30" spans="1:12" s="160" customFormat="1" ht="24">
      <c r="A30" s="187"/>
      <c r="B30" s="173" t="s">
        <v>186</v>
      </c>
      <c r="C30" s="173"/>
      <c r="D30" s="174" t="s">
        <v>187</v>
      </c>
      <c r="E30" s="179">
        <f aca="true" t="shared" si="7" ref="E30:L30">SUM(E31:E32)</f>
        <v>265000</v>
      </c>
      <c r="F30" s="179">
        <f t="shared" si="7"/>
        <v>225000</v>
      </c>
      <c r="G30" s="179">
        <f t="shared" si="7"/>
        <v>0</v>
      </c>
      <c r="H30" s="179">
        <f t="shared" si="7"/>
        <v>0</v>
      </c>
      <c r="I30" s="179">
        <f t="shared" si="7"/>
        <v>225000</v>
      </c>
      <c r="J30" s="179">
        <f t="shared" si="7"/>
        <v>0</v>
      </c>
      <c r="K30" s="179">
        <f t="shared" si="7"/>
        <v>0</v>
      </c>
      <c r="L30" s="180">
        <f t="shared" si="7"/>
        <v>40000</v>
      </c>
    </row>
    <row r="31" spans="1:12" s="20" customFormat="1" ht="12">
      <c r="A31" s="161"/>
      <c r="B31" s="162"/>
      <c r="C31" s="162" t="s">
        <v>179</v>
      </c>
      <c r="D31" s="177" t="s">
        <v>188</v>
      </c>
      <c r="E31" s="166">
        <v>225000</v>
      </c>
      <c r="F31" s="166">
        <v>225000</v>
      </c>
      <c r="G31" s="166"/>
      <c r="H31" s="166"/>
      <c r="I31" s="166">
        <v>225000</v>
      </c>
      <c r="J31" s="166"/>
      <c r="K31" s="166"/>
      <c r="L31" s="167"/>
    </row>
    <row r="32" spans="1:12" s="20" customFormat="1" ht="12">
      <c r="A32" s="161"/>
      <c r="B32" s="192"/>
      <c r="C32" s="192" t="s">
        <v>184</v>
      </c>
      <c r="D32" s="193" t="s">
        <v>189</v>
      </c>
      <c r="E32" s="194">
        <v>40000</v>
      </c>
      <c r="F32" s="194"/>
      <c r="G32" s="194"/>
      <c r="H32" s="194"/>
      <c r="I32" s="194"/>
      <c r="J32" s="194"/>
      <c r="K32" s="194"/>
      <c r="L32" s="58">
        <v>40000</v>
      </c>
    </row>
    <row r="33" spans="1:12" s="160" customFormat="1" ht="12">
      <c r="A33" s="154"/>
      <c r="B33" s="173" t="s">
        <v>21</v>
      </c>
      <c r="C33" s="173"/>
      <c r="D33" s="174" t="s">
        <v>22</v>
      </c>
      <c r="E33" s="179">
        <f aca="true" t="shared" si="8" ref="E33:L33">SUM(E34:E42)</f>
        <v>103900</v>
      </c>
      <c r="F33" s="179">
        <f t="shared" si="8"/>
        <v>103900</v>
      </c>
      <c r="G33" s="179">
        <f t="shared" si="8"/>
        <v>5900</v>
      </c>
      <c r="H33" s="179">
        <f t="shared" si="8"/>
        <v>1140</v>
      </c>
      <c r="I33" s="179">
        <f t="shared" si="8"/>
        <v>0</v>
      </c>
      <c r="J33" s="179">
        <f t="shared" si="8"/>
        <v>0</v>
      </c>
      <c r="K33" s="179">
        <f t="shared" si="8"/>
        <v>0</v>
      </c>
      <c r="L33" s="180">
        <f t="shared" si="8"/>
        <v>0</v>
      </c>
    </row>
    <row r="34" spans="1:12" s="160" customFormat="1" ht="12">
      <c r="A34" s="154"/>
      <c r="B34" s="173"/>
      <c r="C34" s="195" t="s">
        <v>190</v>
      </c>
      <c r="D34" s="196" t="s">
        <v>191</v>
      </c>
      <c r="E34" s="197">
        <v>5900</v>
      </c>
      <c r="F34" s="197">
        <v>5900</v>
      </c>
      <c r="G34" s="197">
        <v>5900</v>
      </c>
      <c r="H34" s="197"/>
      <c r="I34" s="197"/>
      <c r="J34" s="197"/>
      <c r="K34" s="197"/>
      <c r="L34" s="116"/>
    </row>
    <row r="35" spans="1:12" s="20" customFormat="1" ht="12">
      <c r="A35" s="161"/>
      <c r="B35" s="162"/>
      <c r="C35" s="162" t="s">
        <v>163</v>
      </c>
      <c r="D35" s="177" t="s">
        <v>164</v>
      </c>
      <c r="E35" s="166">
        <v>980</v>
      </c>
      <c r="F35" s="166">
        <v>980</v>
      </c>
      <c r="G35" s="166"/>
      <c r="H35" s="166">
        <v>980</v>
      </c>
      <c r="I35" s="166"/>
      <c r="J35" s="166"/>
      <c r="K35" s="166"/>
      <c r="L35" s="167"/>
    </row>
    <row r="36" spans="1:12" s="20" customFormat="1" ht="12">
      <c r="A36" s="161"/>
      <c r="B36" s="162"/>
      <c r="C36" s="162" t="s">
        <v>165</v>
      </c>
      <c r="D36" s="177" t="s">
        <v>166</v>
      </c>
      <c r="E36" s="166">
        <v>160</v>
      </c>
      <c r="F36" s="166">
        <v>160</v>
      </c>
      <c r="G36" s="166"/>
      <c r="H36" s="166">
        <v>160</v>
      </c>
      <c r="I36" s="166"/>
      <c r="J36" s="166"/>
      <c r="K36" s="166"/>
      <c r="L36" s="167"/>
    </row>
    <row r="37" spans="1:12" s="20" customFormat="1" ht="12">
      <c r="A37" s="161"/>
      <c r="B37" s="162"/>
      <c r="C37" s="162" t="s">
        <v>169</v>
      </c>
      <c r="D37" s="177" t="s">
        <v>192</v>
      </c>
      <c r="E37" s="166">
        <v>0</v>
      </c>
      <c r="F37" s="166">
        <v>0</v>
      </c>
      <c r="G37" s="166"/>
      <c r="H37" s="166"/>
      <c r="I37" s="166"/>
      <c r="J37" s="166"/>
      <c r="K37" s="166"/>
      <c r="L37" s="167"/>
    </row>
    <row r="38" spans="1:12" s="20" customFormat="1" ht="12">
      <c r="A38" s="161"/>
      <c r="B38" s="162"/>
      <c r="C38" s="162" t="s">
        <v>167</v>
      </c>
      <c r="D38" s="177" t="s">
        <v>168</v>
      </c>
      <c r="E38" s="166">
        <v>15400</v>
      </c>
      <c r="F38" s="166">
        <v>15400</v>
      </c>
      <c r="G38" s="166"/>
      <c r="H38" s="166"/>
      <c r="I38" s="166"/>
      <c r="J38" s="166"/>
      <c r="K38" s="166"/>
      <c r="L38" s="167"/>
    </row>
    <row r="39" spans="1:12" s="20" customFormat="1" ht="12">
      <c r="A39" s="161"/>
      <c r="B39" s="162"/>
      <c r="C39" s="162" t="s">
        <v>193</v>
      </c>
      <c r="D39" s="177" t="s">
        <v>194</v>
      </c>
      <c r="E39" s="166">
        <v>6360</v>
      </c>
      <c r="F39" s="166">
        <v>6360</v>
      </c>
      <c r="G39" s="166"/>
      <c r="H39" s="166"/>
      <c r="I39" s="166"/>
      <c r="J39" s="166"/>
      <c r="K39" s="166"/>
      <c r="L39" s="167"/>
    </row>
    <row r="40" spans="1:12" s="20" customFormat="1" ht="12">
      <c r="A40" s="161"/>
      <c r="B40" s="162"/>
      <c r="C40" s="162" t="s">
        <v>181</v>
      </c>
      <c r="D40" s="177" t="s">
        <v>182</v>
      </c>
      <c r="E40" s="166">
        <v>5100</v>
      </c>
      <c r="F40" s="166">
        <v>5100</v>
      </c>
      <c r="G40" s="166"/>
      <c r="H40" s="166"/>
      <c r="I40" s="166"/>
      <c r="J40" s="166"/>
      <c r="K40" s="166"/>
      <c r="L40" s="167"/>
    </row>
    <row r="41" spans="1:12" s="20" customFormat="1" ht="12">
      <c r="A41" s="161"/>
      <c r="B41" s="162"/>
      <c r="C41" s="162" t="s">
        <v>171</v>
      </c>
      <c r="D41" s="177" t="s">
        <v>183</v>
      </c>
      <c r="E41" s="166">
        <v>70000</v>
      </c>
      <c r="F41" s="166">
        <v>70000</v>
      </c>
      <c r="G41" s="166"/>
      <c r="H41" s="166"/>
      <c r="I41" s="166"/>
      <c r="J41" s="166"/>
      <c r="K41" s="166"/>
      <c r="L41" s="167"/>
    </row>
    <row r="42" spans="1:12" s="20" customFormat="1" ht="12">
      <c r="A42" s="198"/>
      <c r="B42" s="192"/>
      <c r="C42" s="192"/>
      <c r="D42" s="193"/>
      <c r="E42" s="194"/>
      <c r="F42" s="194"/>
      <c r="G42" s="194"/>
      <c r="H42" s="194"/>
      <c r="I42" s="194"/>
      <c r="J42" s="194"/>
      <c r="K42" s="194"/>
      <c r="L42" s="58"/>
    </row>
    <row r="43" spans="1:12" s="118" customFormat="1" ht="12">
      <c r="A43" s="182" t="s">
        <v>31</v>
      </c>
      <c r="B43" s="183"/>
      <c r="C43" s="183"/>
      <c r="D43" s="184" t="s">
        <v>32</v>
      </c>
      <c r="E43" s="185">
        <f aca="true" t="shared" si="9" ref="E43:L43">SUM(E44+E50+E55)</f>
        <v>1518113</v>
      </c>
      <c r="F43" s="185">
        <f t="shared" si="9"/>
        <v>1400613</v>
      </c>
      <c r="G43" s="185">
        <f>SUM(G44+G50+G55)</f>
        <v>907660</v>
      </c>
      <c r="H43" s="185">
        <f t="shared" si="9"/>
        <v>176815</v>
      </c>
      <c r="I43" s="185">
        <f t="shared" si="9"/>
        <v>0</v>
      </c>
      <c r="J43" s="185">
        <f t="shared" si="9"/>
        <v>0</v>
      </c>
      <c r="K43" s="185">
        <f t="shared" si="9"/>
        <v>0</v>
      </c>
      <c r="L43" s="186">
        <f t="shared" si="9"/>
        <v>117500</v>
      </c>
    </row>
    <row r="44" spans="1:12" s="160" customFormat="1" ht="12">
      <c r="A44" s="187"/>
      <c r="B44" s="173" t="s">
        <v>33</v>
      </c>
      <c r="C44" s="173"/>
      <c r="D44" s="174" t="s">
        <v>34</v>
      </c>
      <c r="E44" s="179">
        <f>SUM(E45:E49)</f>
        <v>38435</v>
      </c>
      <c r="F44" s="179">
        <f aca="true" t="shared" si="10" ref="F44:L44">SUM(F45:F49)</f>
        <v>38435</v>
      </c>
      <c r="G44" s="179">
        <f t="shared" si="10"/>
        <v>32320</v>
      </c>
      <c r="H44" s="179">
        <f t="shared" si="10"/>
        <v>6115</v>
      </c>
      <c r="I44" s="179">
        <f t="shared" si="10"/>
        <v>0</v>
      </c>
      <c r="J44" s="179">
        <f t="shared" si="10"/>
        <v>0</v>
      </c>
      <c r="K44" s="179">
        <f t="shared" si="10"/>
        <v>0</v>
      </c>
      <c r="L44" s="180">
        <f t="shared" si="10"/>
        <v>0</v>
      </c>
    </row>
    <row r="45" spans="1:12" s="20" customFormat="1" ht="12">
      <c r="A45" s="161"/>
      <c r="B45" s="162"/>
      <c r="C45" s="162" t="s">
        <v>190</v>
      </c>
      <c r="D45" s="177" t="s">
        <v>191</v>
      </c>
      <c r="E45" s="166">
        <v>29590</v>
      </c>
      <c r="F45" s="166">
        <v>29590</v>
      </c>
      <c r="G45" s="166">
        <v>29590</v>
      </c>
      <c r="H45" s="166"/>
      <c r="I45" s="166"/>
      <c r="J45" s="166"/>
      <c r="K45" s="166"/>
      <c r="L45" s="167"/>
    </row>
    <row r="46" spans="1:12" s="20" customFormat="1" ht="12">
      <c r="A46" s="161"/>
      <c r="B46" s="162"/>
      <c r="C46" s="162" t="s">
        <v>195</v>
      </c>
      <c r="D46" s="177" t="s">
        <v>196</v>
      </c>
      <c r="E46" s="166">
        <v>2730</v>
      </c>
      <c r="F46" s="166">
        <v>2730</v>
      </c>
      <c r="G46" s="166">
        <v>2730</v>
      </c>
      <c r="H46" s="166"/>
      <c r="I46" s="166"/>
      <c r="J46" s="166"/>
      <c r="K46" s="166"/>
      <c r="L46" s="167"/>
    </row>
    <row r="47" spans="1:12" s="20" customFormat="1" ht="12">
      <c r="A47" s="161"/>
      <c r="B47" s="162"/>
      <c r="C47" s="162" t="s">
        <v>163</v>
      </c>
      <c r="D47" s="177" t="s">
        <v>197</v>
      </c>
      <c r="E47" s="166">
        <v>5325</v>
      </c>
      <c r="F47" s="166">
        <v>5325</v>
      </c>
      <c r="G47" s="166"/>
      <c r="H47" s="166">
        <v>5325</v>
      </c>
      <c r="I47" s="166"/>
      <c r="J47" s="166"/>
      <c r="K47" s="166"/>
      <c r="L47" s="167"/>
    </row>
    <row r="48" spans="1:12" s="20" customFormat="1" ht="12">
      <c r="A48" s="161"/>
      <c r="B48" s="162"/>
      <c r="C48" s="162" t="s">
        <v>165</v>
      </c>
      <c r="D48" s="177" t="s">
        <v>198</v>
      </c>
      <c r="E48" s="166">
        <v>790</v>
      </c>
      <c r="F48" s="166">
        <v>790</v>
      </c>
      <c r="G48" s="166"/>
      <c r="H48" s="166">
        <v>790</v>
      </c>
      <c r="I48" s="166"/>
      <c r="J48" s="166"/>
      <c r="K48" s="166"/>
      <c r="L48" s="167"/>
    </row>
    <row r="49" spans="1:12" s="20" customFormat="1" ht="12">
      <c r="A49" s="161"/>
      <c r="B49" s="168"/>
      <c r="C49" s="168"/>
      <c r="D49" s="178"/>
      <c r="E49" s="172"/>
      <c r="F49" s="172"/>
      <c r="G49" s="172"/>
      <c r="H49" s="172"/>
      <c r="I49" s="172"/>
      <c r="J49" s="172"/>
      <c r="K49" s="172"/>
      <c r="L49" s="64"/>
    </row>
    <row r="50" spans="1:12" s="160" customFormat="1" ht="12">
      <c r="A50" s="154"/>
      <c r="B50" s="173" t="s">
        <v>199</v>
      </c>
      <c r="C50" s="173"/>
      <c r="D50" s="174" t="s">
        <v>200</v>
      </c>
      <c r="E50" s="179">
        <f aca="true" t="shared" si="11" ref="E50:L50">SUM(E51:E54)</f>
        <v>77500</v>
      </c>
      <c r="F50" s="179">
        <f t="shared" si="11"/>
        <v>77500</v>
      </c>
      <c r="G50" s="179">
        <f t="shared" si="11"/>
        <v>0</v>
      </c>
      <c r="H50" s="179">
        <f t="shared" si="11"/>
        <v>0</v>
      </c>
      <c r="I50" s="179">
        <f t="shared" si="11"/>
        <v>0</v>
      </c>
      <c r="J50" s="179">
        <f t="shared" si="11"/>
        <v>0</v>
      </c>
      <c r="K50" s="179">
        <f t="shared" si="11"/>
        <v>0</v>
      </c>
      <c r="L50" s="180">
        <f t="shared" si="11"/>
        <v>0</v>
      </c>
    </row>
    <row r="51" spans="1:12" s="20" customFormat="1" ht="12">
      <c r="A51" s="161"/>
      <c r="B51" s="162"/>
      <c r="C51" s="162" t="s">
        <v>201</v>
      </c>
      <c r="D51" s="177" t="s">
        <v>202</v>
      </c>
      <c r="E51" s="166">
        <v>68000</v>
      </c>
      <c r="F51" s="166">
        <v>68000</v>
      </c>
      <c r="G51" s="166"/>
      <c r="H51" s="166"/>
      <c r="I51" s="166"/>
      <c r="J51" s="166"/>
      <c r="K51" s="166"/>
      <c r="L51" s="167"/>
    </row>
    <row r="52" spans="1:12" s="20" customFormat="1" ht="12">
      <c r="A52" s="161"/>
      <c r="B52" s="162"/>
      <c r="C52" s="162" t="s">
        <v>167</v>
      </c>
      <c r="D52" s="177" t="s">
        <v>168</v>
      </c>
      <c r="E52" s="166">
        <v>7927</v>
      </c>
      <c r="F52" s="166">
        <v>7927</v>
      </c>
      <c r="G52" s="166"/>
      <c r="H52" s="166"/>
      <c r="I52" s="166"/>
      <c r="J52" s="166"/>
      <c r="K52" s="166"/>
      <c r="L52" s="167"/>
    </row>
    <row r="53" spans="1:12" s="20" customFormat="1" ht="12">
      <c r="A53" s="161"/>
      <c r="B53" s="162"/>
      <c r="C53" s="162" t="s">
        <v>171</v>
      </c>
      <c r="D53" s="177" t="s">
        <v>172</v>
      </c>
      <c r="E53" s="166">
        <v>1000</v>
      </c>
      <c r="F53" s="166">
        <v>1000</v>
      </c>
      <c r="G53" s="166"/>
      <c r="H53" s="166"/>
      <c r="I53" s="166"/>
      <c r="J53" s="166"/>
      <c r="K53" s="166"/>
      <c r="L53" s="167"/>
    </row>
    <row r="54" spans="1:12" s="20" customFormat="1" ht="24">
      <c r="A54" s="161"/>
      <c r="B54" s="192"/>
      <c r="C54" s="192" t="s">
        <v>203</v>
      </c>
      <c r="D54" s="193" t="s">
        <v>204</v>
      </c>
      <c r="E54" s="194">
        <v>573</v>
      </c>
      <c r="F54" s="194">
        <v>573</v>
      </c>
      <c r="G54" s="194"/>
      <c r="H54" s="194"/>
      <c r="I54" s="194"/>
      <c r="J54" s="194"/>
      <c r="K54" s="194"/>
      <c r="L54" s="58"/>
    </row>
    <row r="55" spans="1:12" s="160" customFormat="1" ht="12">
      <c r="A55" s="154"/>
      <c r="B55" s="173" t="s">
        <v>39</v>
      </c>
      <c r="C55" s="173"/>
      <c r="D55" s="174" t="s">
        <v>40</v>
      </c>
      <c r="E55" s="179">
        <f aca="true" t="shared" si="12" ref="E55:L55">SUM(E56:E80)</f>
        <v>1402178</v>
      </c>
      <c r="F55" s="179">
        <f t="shared" si="12"/>
        <v>1284678</v>
      </c>
      <c r="G55" s="179">
        <f t="shared" si="12"/>
        <v>875340</v>
      </c>
      <c r="H55" s="179">
        <f t="shared" si="12"/>
        <v>170700</v>
      </c>
      <c r="I55" s="179">
        <f t="shared" si="12"/>
        <v>0</v>
      </c>
      <c r="J55" s="179">
        <f t="shared" si="12"/>
        <v>0</v>
      </c>
      <c r="K55" s="179">
        <f t="shared" si="12"/>
        <v>0</v>
      </c>
      <c r="L55" s="180">
        <f t="shared" si="12"/>
        <v>117500</v>
      </c>
    </row>
    <row r="56" spans="1:12" s="20" customFormat="1" ht="12">
      <c r="A56" s="161"/>
      <c r="B56" s="162"/>
      <c r="C56" s="162" t="s">
        <v>205</v>
      </c>
      <c r="D56" s="177" t="s">
        <v>206</v>
      </c>
      <c r="E56" s="166">
        <v>6000</v>
      </c>
      <c r="F56" s="166">
        <v>6000</v>
      </c>
      <c r="G56" s="166"/>
      <c r="H56" s="166"/>
      <c r="I56" s="166"/>
      <c r="J56" s="166"/>
      <c r="K56" s="166"/>
      <c r="L56" s="167"/>
    </row>
    <row r="57" spans="1:12" s="20" customFormat="1" ht="12">
      <c r="A57" s="161"/>
      <c r="B57" s="162"/>
      <c r="C57" s="162" t="s">
        <v>190</v>
      </c>
      <c r="D57" s="177" t="s">
        <v>191</v>
      </c>
      <c r="E57" s="166">
        <v>811910</v>
      </c>
      <c r="F57" s="166">
        <v>811910</v>
      </c>
      <c r="G57" s="166">
        <v>811910</v>
      </c>
      <c r="H57" s="166"/>
      <c r="I57" s="166"/>
      <c r="J57" s="166"/>
      <c r="K57" s="166"/>
      <c r="L57" s="167"/>
    </row>
    <row r="58" spans="1:12" s="20" customFormat="1" ht="12">
      <c r="A58" s="161"/>
      <c r="B58" s="162"/>
      <c r="C58" s="162" t="s">
        <v>195</v>
      </c>
      <c r="D58" s="177" t="s">
        <v>196</v>
      </c>
      <c r="E58" s="166">
        <v>58430</v>
      </c>
      <c r="F58" s="166">
        <v>58430</v>
      </c>
      <c r="G58" s="166">
        <v>58430</v>
      </c>
      <c r="H58" s="166"/>
      <c r="I58" s="166"/>
      <c r="J58" s="166"/>
      <c r="K58" s="166"/>
      <c r="L58" s="167"/>
    </row>
    <row r="59" spans="1:12" s="20" customFormat="1" ht="12">
      <c r="A59" s="161"/>
      <c r="B59" s="162"/>
      <c r="C59" s="162" t="s">
        <v>163</v>
      </c>
      <c r="D59" s="177" t="s">
        <v>197</v>
      </c>
      <c r="E59" s="166">
        <v>148200</v>
      </c>
      <c r="F59" s="166">
        <v>148200</v>
      </c>
      <c r="G59" s="166"/>
      <c r="H59" s="166">
        <v>148200</v>
      </c>
      <c r="I59" s="166"/>
      <c r="J59" s="166"/>
      <c r="K59" s="166"/>
      <c r="L59" s="167"/>
    </row>
    <row r="60" spans="1:12" s="20" customFormat="1" ht="12">
      <c r="A60" s="161"/>
      <c r="B60" s="162"/>
      <c r="C60" s="162" t="s">
        <v>165</v>
      </c>
      <c r="D60" s="177" t="s">
        <v>198</v>
      </c>
      <c r="E60" s="166">
        <v>22500</v>
      </c>
      <c r="F60" s="166">
        <v>22500</v>
      </c>
      <c r="G60" s="166"/>
      <c r="H60" s="166">
        <v>22500</v>
      </c>
      <c r="I60" s="166"/>
      <c r="J60" s="166"/>
      <c r="K60" s="166"/>
      <c r="L60" s="167"/>
    </row>
    <row r="61" spans="1:12" s="20" customFormat="1" ht="24">
      <c r="A61" s="161"/>
      <c r="B61" s="162"/>
      <c r="C61" s="162" t="s">
        <v>207</v>
      </c>
      <c r="D61" s="177" t="s">
        <v>208</v>
      </c>
      <c r="E61" s="166">
        <v>10000</v>
      </c>
      <c r="F61" s="166">
        <v>10000</v>
      </c>
      <c r="G61" s="166"/>
      <c r="H61" s="166"/>
      <c r="I61" s="166"/>
      <c r="J61" s="166"/>
      <c r="K61" s="166"/>
      <c r="L61" s="167"/>
    </row>
    <row r="62" spans="1:12" s="20" customFormat="1" ht="12">
      <c r="A62" s="161"/>
      <c r="B62" s="162"/>
      <c r="C62" s="162" t="s">
        <v>169</v>
      </c>
      <c r="D62" s="177" t="s">
        <v>209</v>
      </c>
      <c r="E62" s="166">
        <v>5000</v>
      </c>
      <c r="F62" s="166">
        <v>5000</v>
      </c>
      <c r="G62" s="166">
        <v>5000</v>
      </c>
      <c r="H62" s="166"/>
      <c r="I62" s="166"/>
      <c r="J62" s="166"/>
      <c r="K62" s="166"/>
      <c r="L62" s="167"/>
    </row>
    <row r="63" spans="1:12" s="20" customFormat="1" ht="12">
      <c r="A63" s="161"/>
      <c r="B63" s="162"/>
      <c r="C63" s="162" t="s">
        <v>167</v>
      </c>
      <c r="D63" s="177" t="s">
        <v>168</v>
      </c>
      <c r="E63" s="166">
        <v>62500</v>
      </c>
      <c r="F63" s="166">
        <v>62500</v>
      </c>
      <c r="G63" s="166"/>
      <c r="H63" s="166"/>
      <c r="I63" s="166"/>
      <c r="J63" s="166"/>
      <c r="K63" s="166"/>
      <c r="L63" s="167"/>
    </row>
    <row r="64" spans="1:12" s="20" customFormat="1" ht="12">
      <c r="A64" s="161"/>
      <c r="B64" s="162"/>
      <c r="C64" s="162" t="s">
        <v>193</v>
      </c>
      <c r="D64" s="177" t="s">
        <v>210</v>
      </c>
      <c r="E64" s="166">
        <v>10238</v>
      </c>
      <c r="F64" s="166">
        <v>10238</v>
      </c>
      <c r="G64" s="166"/>
      <c r="H64" s="166"/>
      <c r="I64" s="166"/>
      <c r="J64" s="166"/>
      <c r="K64" s="166"/>
      <c r="L64" s="167"/>
    </row>
    <row r="65" spans="1:12" s="20" customFormat="1" ht="12">
      <c r="A65" s="161"/>
      <c r="B65" s="162"/>
      <c r="C65" s="162" t="s">
        <v>181</v>
      </c>
      <c r="D65" s="177" t="s">
        <v>182</v>
      </c>
      <c r="E65" s="166">
        <v>1500</v>
      </c>
      <c r="F65" s="166">
        <v>1500</v>
      </c>
      <c r="G65" s="166"/>
      <c r="H65" s="166"/>
      <c r="I65" s="166"/>
      <c r="J65" s="166"/>
      <c r="K65" s="166"/>
      <c r="L65" s="167"/>
    </row>
    <row r="66" spans="1:12" s="20" customFormat="1" ht="12">
      <c r="A66" s="161"/>
      <c r="B66" s="162"/>
      <c r="C66" s="162" t="s">
        <v>211</v>
      </c>
      <c r="D66" s="177" t="s">
        <v>212</v>
      </c>
      <c r="E66" s="166">
        <v>800</v>
      </c>
      <c r="F66" s="166">
        <v>800</v>
      </c>
      <c r="G66" s="166"/>
      <c r="H66" s="166"/>
      <c r="I66" s="166"/>
      <c r="J66" s="166"/>
      <c r="K66" s="166"/>
      <c r="L66" s="167"/>
    </row>
    <row r="67" spans="1:12" s="20" customFormat="1" ht="12">
      <c r="A67" s="161"/>
      <c r="B67" s="162"/>
      <c r="C67" s="162" t="s">
        <v>171</v>
      </c>
      <c r="D67" s="177" t="s">
        <v>172</v>
      </c>
      <c r="E67" s="166">
        <v>56000</v>
      </c>
      <c r="F67" s="166">
        <v>56000</v>
      </c>
      <c r="G67" s="166"/>
      <c r="H67" s="166"/>
      <c r="I67" s="166"/>
      <c r="J67" s="166"/>
      <c r="K67" s="166"/>
      <c r="L67" s="167"/>
    </row>
    <row r="68" spans="1:12" s="20" customFormat="1" ht="12">
      <c r="A68" s="161"/>
      <c r="B68" s="162"/>
      <c r="C68" s="162" t="s">
        <v>213</v>
      </c>
      <c r="D68" s="177" t="s">
        <v>214</v>
      </c>
      <c r="E68" s="166">
        <v>1500</v>
      </c>
      <c r="F68" s="166">
        <v>1500</v>
      </c>
      <c r="G68" s="166"/>
      <c r="H68" s="166"/>
      <c r="I68" s="166"/>
      <c r="J68" s="166"/>
      <c r="K68" s="166"/>
      <c r="L68" s="167"/>
    </row>
    <row r="69" spans="1:12" s="20" customFormat="1" ht="24">
      <c r="A69" s="161"/>
      <c r="B69" s="162"/>
      <c r="C69" s="162" t="s">
        <v>215</v>
      </c>
      <c r="D69" s="177" t="s">
        <v>216</v>
      </c>
      <c r="E69" s="166">
        <v>5500</v>
      </c>
      <c r="F69" s="166">
        <v>5500</v>
      </c>
      <c r="G69" s="166"/>
      <c r="H69" s="166"/>
      <c r="I69" s="166"/>
      <c r="J69" s="166"/>
      <c r="K69" s="166"/>
      <c r="L69" s="167"/>
    </row>
    <row r="70" spans="1:12" s="20" customFormat="1" ht="27.75" customHeight="1">
      <c r="A70" s="161"/>
      <c r="B70" s="162"/>
      <c r="C70" s="162" t="s">
        <v>217</v>
      </c>
      <c r="D70" s="177" t="s">
        <v>218</v>
      </c>
      <c r="E70" s="166">
        <v>8700</v>
      </c>
      <c r="F70" s="166">
        <v>8700</v>
      </c>
      <c r="G70" s="166"/>
      <c r="H70" s="166"/>
      <c r="I70" s="166"/>
      <c r="J70" s="166"/>
      <c r="K70" s="166"/>
      <c r="L70" s="167"/>
    </row>
    <row r="71" spans="1:12" s="20" customFormat="1" ht="12">
      <c r="A71" s="161"/>
      <c r="B71" s="162"/>
      <c r="C71" s="162" t="s">
        <v>219</v>
      </c>
      <c r="D71" s="177" t="s">
        <v>220</v>
      </c>
      <c r="E71" s="166">
        <v>6000</v>
      </c>
      <c r="F71" s="166">
        <v>6000</v>
      </c>
      <c r="G71" s="166"/>
      <c r="H71" s="166"/>
      <c r="I71" s="166"/>
      <c r="J71" s="166"/>
      <c r="K71" s="166"/>
      <c r="L71" s="167"/>
    </row>
    <row r="72" spans="1:12" s="20" customFormat="1" ht="12">
      <c r="A72" s="161"/>
      <c r="B72" s="162"/>
      <c r="C72" s="162" t="s">
        <v>173</v>
      </c>
      <c r="D72" s="177" t="s">
        <v>174</v>
      </c>
      <c r="E72" s="166">
        <v>18000</v>
      </c>
      <c r="F72" s="166">
        <v>18000</v>
      </c>
      <c r="G72" s="166"/>
      <c r="H72" s="166"/>
      <c r="I72" s="166"/>
      <c r="J72" s="166"/>
      <c r="K72" s="166"/>
      <c r="L72" s="167"/>
    </row>
    <row r="73" spans="1:12" s="20" customFormat="1" ht="24">
      <c r="A73" s="161"/>
      <c r="B73" s="162"/>
      <c r="C73" s="162" t="s">
        <v>221</v>
      </c>
      <c r="D73" s="177" t="s">
        <v>222</v>
      </c>
      <c r="E73" s="166">
        <v>25500</v>
      </c>
      <c r="F73" s="166">
        <v>25500</v>
      </c>
      <c r="G73" s="166"/>
      <c r="H73" s="166"/>
      <c r="I73" s="166"/>
      <c r="J73" s="166"/>
      <c r="K73" s="166"/>
      <c r="L73" s="167"/>
    </row>
    <row r="74" spans="1:12" s="20" customFormat="1" ht="12">
      <c r="A74" s="161"/>
      <c r="B74" s="162"/>
      <c r="C74" s="162" t="s">
        <v>223</v>
      </c>
      <c r="D74" s="177" t="s">
        <v>59</v>
      </c>
      <c r="E74" s="166">
        <v>1400</v>
      </c>
      <c r="F74" s="166">
        <v>1400</v>
      </c>
      <c r="G74" s="166"/>
      <c r="H74" s="166"/>
      <c r="I74" s="166"/>
      <c r="J74" s="166"/>
      <c r="K74" s="166"/>
      <c r="L74" s="167"/>
    </row>
    <row r="75" spans="1:12" s="20" customFormat="1" ht="12">
      <c r="A75" s="161"/>
      <c r="B75" s="162"/>
      <c r="C75" s="162" t="s">
        <v>224</v>
      </c>
      <c r="D75" s="177" t="s">
        <v>30</v>
      </c>
      <c r="E75" s="166">
        <v>0</v>
      </c>
      <c r="F75" s="166">
        <v>0</v>
      </c>
      <c r="G75" s="166"/>
      <c r="H75" s="166"/>
      <c r="I75" s="166"/>
      <c r="J75" s="166"/>
      <c r="K75" s="166"/>
      <c r="L75" s="167"/>
    </row>
    <row r="76" spans="1:12" s="20" customFormat="1" ht="24">
      <c r="A76" s="161"/>
      <c r="B76" s="162"/>
      <c r="C76" s="162" t="s">
        <v>203</v>
      </c>
      <c r="D76" s="177" t="s">
        <v>204</v>
      </c>
      <c r="E76" s="166">
        <v>4000</v>
      </c>
      <c r="F76" s="166">
        <v>4000</v>
      </c>
      <c r="G76" s="166"/>
      <c r="H76" s="166"/>
      <c r="I76" s="166"/>
      <c r="J76" s="166"/>
      <c r="K76" s="166"/>
      <c r="L76" s="167"/>
    </row>
    <row r="77" spans="1:12" s="20" customFormat="1" ht="24">
      <c r="A77" s="161"/>
      <c r="B77" s="162"/>
      <c r="C77" s="162" t="s">
        <v>225</v>
      </c>
      <c r="D77" s="177" t="s">
        <v>226</v>
      </c>
      <c r="E77" s="166">
        <v>3000</v>
      </c>
      <c r="F77" s="166">
        <v>3000</v>
      </c>
      <c r="G77" s="166"/>
      <c r="H77" s="166"/>
      <c r="I77" s="166"/>
      <c r="J77" s="166"/>
      <c r="K77" s="166"/>
      <c r="L77" s="167"/>
    </row>
    <row r="78" spans="1:12" s="20" customFormat="1" ht="24">
      <c r="A78" s="161"/>
      <c r="B78" s="162"/>
      <c r="C78" s="162" t="s">
        <v>227</v>
      </c>
      <c r="D78" s="177" t="s">
        <v>228</v>
      </c>
      <c r="E78" s="166">
        <v>18000</v>
      </c>
      <c r="F78" s="166">
        <v>18000</v>
      </c>
      <c r="G78" s="166"/>
      <c r="H78" s="166"/>
      <c r="I78" s="166"/>
      <c r="J78" s="166"/>
      <c r="K78" s="166"/>
      <c r="L78" s="167"/>
    </row>
    <row r="79" spans="1:12" s="20" customFormat="1" ht="12">
      <c r="A79" s="161"/>
      <c r="B79" s="162"/>
      <c r="C79" s="162" t="s">
        <v>156</v>
      </c>
      <c r="D79" s="177" t="s">
        <v>157</v>
      </c>
      <c r="E79" s="166">
        <v>114500</v>
      </c>
      <c r="F79" s="166"/>
      <c r="G79" s="166"/>
      <c r="H79" s="166"/>
      <c r="I79" s="166"/>
      <c r="J79" s="166"/>
      <c r="K79" s="166"/>
      <c r="L79" s="167">
        <v>114500</v>
      </c>
    </row>
    <row r="80" spans="1:12" s="20" customFormat="1" ht="12">
      <c r="A80" s="198"/>
      <c r="B80" s="192"/>
      <c r="C80" s="192" t="s">
        <v>184</v>
      </c>
      <c r="D80" s="193" t="s">
        <v>229</v>
      </c>
      <c r="E80" s="194">
        <v>3000</v>
      </c>
      <c r="F80" s="194"/>
      <c r="G80" s="194"/>
      <c r="H80" s="194"/>
      <c r="I80" s="194"/>
      <c r="J80" s="194"/>
      <c r="K80" s="194"/>
      <c r="L80" s="58">
        <v>3000</v>
      </c>
    </row>
    <row r="81" spans="1:12" s="118" customFormat="1" ht="24">
      <c r="A81" s="182" t="s">
        <v>43</v>
      </c>
      <c r="B81" s="183"/>
      <c r="C81" s="183"/>
      <c r="D81" s="184" t="s">
        <v>230</v>
      </c>
      <c r="E81" s="185">
        <f aca="true" t="shared" si="13" ref="E81:L81">SUM(E82)</f>
        <v>900</v>
      </c>
      <c r="F81" s="185">
        <f t="shared" si="13"/>
        <v>900</v>
      </c>
      <c r="G81" s="185">
        <f t="shared" si="13"/>
        <v>0</v>
      </c>
      <c r="H81" s="185">
        <f t="shared" si="13"/>
        <v>0</v>
      </c>
      <c r="I81" s="185">
        <f t="shared" si="13"/>
        <v>0</v>
      </c>
      <c r="J81" s="185">
        <f t="shared" si="13"/>
        <v>0</v>
      </c>
      <c r="K81" s="185">
        <f t="shared" si="13"/>
        <v>0</v>
      </c>
      <c r="L81" s="186">
        <f t="shared" si="13"/>
        <v>0</v>
      </c>
    </row>
    <row r="82" spans="1:12" s="160" customFormat="1" ht="24">
      <c r="A82" s="187"/>
      <c r="B82" s="173" t="s">
        <v>45</v>
      </c>
      <c r="C82" s="173"/>
      <c r="D82" s="174" t="s">
        <v>231</v>
      </c>
      <c r="E82" s="179">
        <f aca="true" t="shared" si="14" ref="E82:L82">SUM(E83:E84)</f>
        <v>900</v>
      </c>
      <c r="F82" s="179">
        <f t="shared" si="14"/>
        <v>900</v>
      </c>
      <c r="G82" s="179">
        <f t="shared" si="14"/>
        <v>0</v>
      </c>
      <c r="H82" s="179">
        <f t="shared" si="14"/>
        <v>0</v>
      </c>
      <c r="I82" s="179">
        <f t="shared" si="14"/>
        <v>0</v>
      </c>
      <c r="J82" s="179">
        <f t="shared" si="14"/>
        <v>0</v>
      </c>
      <c r="K82" s="179">
        <f t="shared" si="14"/>
        <v>0</v>
      </c>
      <c r="L82" s="180">
        <f t="shared" si="14"/>
        <v>0</v>
      </c>
    </row>
    <row r="83" spans="1:12" s="20" customFormat="1" ht="12">
      <c r="A83" s="161"/>
      <c r="B83" s="162"/>
      <c r="C83" s="162" t="s">
        <v>167</v>
      </c>
      <c r="D83" s="177" t="s">
        <v>168</v>
      </c>
      <c r="E83" s="166">
        <v>400</v>
      </c>
      <c r="F83" s="166">
        <v>400</v>
      </c>
      <c r="G83" s="166"/>
      <c r="H83" s="166"/>
      <c r="I83" s="166"/>
      <c r="J83" s="166"/>
      <c r="K83" s="166"/>
      <c r="L83" s="167"/>
    </row>
    <row r="84" spans="1:12" s="20" customFormat="1" ht="12">
      <c r="A84" s="198"/>
      <c r="B84" s="192"/>
      <c r="C84" s="192" t="s">
        <v>171</v>
      </c>
      <c r="D84" s="193" t="s">
        <v>172</v>
      </c>
      <c r="E84" s="194">
        <v>500</v>
      </c>
      <c r="F84" s="194">
        <v>500</v>
      </c>
      <c r="G84" s="194"/>
      <c r="H84" s="194"/>
      <c r="I84" s="194"/>
      <c r="J84" s="194"/>
      <c r="K84" s="194"/>
      <c r="L84" s="58"/>
    </row>
    <row r="85" spans="1:12" s="118" customFormat="1" ht="24">
      <c r="A85" s="182" t="s">
        <v>46</v>
      </c>
      <c r="B85" s="183"/>
      <c r="C85" s="183"/>
      <c r="D85" s="184" t="s">
        <v>232</v>
      </c>
      <c r="E85" s="185">
        <f>SUM(E86,E99,E104)</f>
        <v>81025</v>
      </c>
      <c r="F85" s="185">
        <f>SUM(F86,F99,F104)</f>
        <v>81025</v>
      </c>
      <c r="G85" s="185">
        <f>SUM(G86,G99,G104)</f>
        <v>19790</v>
      </c>
      <c r="H85" s="185">
        <f>SUM(H86+H99+H104)</f>
        <v>1435</v>
      </c>
      <c r="I85" s="185">
        <f>SUM(I86+I99+I104)</f>
        <v>0</v>
      </c>
      <c r="J85" s="185">
        <f>SUM(J86+J99+J104)</f>
        <v>0</v>
      </c>
      <c r="K85" s="185">
        <f>SUM(K86+K99+K104)</f>
        <v>0</v>
      </c>
      <c r="L85" s="186">
        <f>SUM(L86+L99+L104)</f>
        <v>0</v>
      </c>
    </row>
    <row r="86" spans="1:12" s="160" customFormat="1" ht="12">
      <c r="A86" s="187"/>
      <c r="B86" s="173" t="s">
        <v>233</v>
      </c>
      <c r="C86" s="173"/>
      <c r="D86" s="174" t="s">
        <v>234</v>
      </c>
      <c r="E86" s="179">
        <f>SUM(E87:E97)</f>
        <v>78800</v>
      </c>
      <c r="F86" s="179">
        <f>SUM(F87:F97)</f>
        <v>78800</v>
      </c>
      <c r="G86" s="179">
        <f aca="true" t="shared" si="15" ref="G86:L86">SUM(G87:G97)</f>
        <v>18790</v>
      </c>
      <c r="H86" s="179">
        <f t="shared" si="15"/>
        <v>1210</v>
      </c>
      <c r="I86" s="179">
        <f t="shared" si="15"/>
        <v>0</v>
      </c>
      <c r="J86" s="179">
        <f t="shared" si="15"/>
        <v>0</v>
      </c>
      <c r="K86" s="179">
        <f t="shared" si="15"/>
        <v>0</v>
      </c>
      <c r="L86" s="180">
        <f t="shared" si="15"/>
        <v>0</v>
      </c>
    </row>
    <row r="87" spans="1:12" s="20" customFormat="1" ht="12">
      <c r="A87" s="161"/>
      <c r="B87" s="162"/>
      <c r="C87" s="162" t="s">
        <v>201</v>
      </c>
      <c r="D87" s="177" t="s">
        <v>202</v>
      </c>
      <c r="E87" s="166">
        <v>7100</v>
      </c>
      <c r="F87" s="166">
        <v>7100</v>
      </c>
      <c r="G87" s="166"/>
      <c r="H87" s="166"/>
      <c r="I87" s="166"/>
      <c r="J87" s="166"/>
      <c r="K87" s="166"/>
      <c r="L87" s="167"/>
    </row>
    <row r="88" spans="1:12" s="20" customFormat="1" ht="12">
      <c r="A88" s="161"/>
      <c r="B88" s="162"/>
      <c r="C88" s="162" t="s">
        <v>163</v>
      </c>
      <c r="D88" s="177" t="s">
        <v>197</v>
      </c>
      <c r="E88" s="166">
        <v>1000</v>
      </c>
      <c r="F88" s="166">
        <v>1000</v>
      </c>
      <c r="G88" s="166"/>
      <c r="H88" s="166">
        <v>1000</v>
      </c>
      <c r="I88" s="166"/>
      <c r="J88" s="166"/>
      <c r="K88" s="166"/>
      <c r="L88" s="167"/>
    </row>
    <row r="89" spans="1:12" s="20" customFormat="1" ht="12">
      <c r="A89" s="161"/>
      <c r="B89" s="162"/>
      <c r="C89" s="162" t="s">
        <v>165</v>
      </c>
      <c r="D89" s="177" t="s">
        <v>198</v>
      </c>
      <c r="E89" s="166">
        <v>210</v>
      </c>
      <c r="F89" s="166">
        <v>210</v>
      </c>
      <c r="G89" s="166"/>
      <c r="H89" s="166">
        <v>210</v>
      </c>
      <c r="I89" s="166"/>
      <c r="J89" s="166"/>
      <c r="K89" s="166"/>
      <c r="L89" s="167"/>
    </row>
    <row r="90" spans="1:12" s="20" customFormat="1" ht="12">
      <c r="A90" s="161"/>
      <c r="B90" s="162"/>
      <c r="C90" s="162" t="s">
        <v>169</v>
      </c>
      <c r="D90" s="177" t="s">
        <v>209</v>
      </c>
      <c r="E90" s="166">
        <v>18790</v>
      </c>
      <c r="F90" s="166">
        <v>18790</v>
      </c>
      <c r="G90" s="166">
        <v>18790</v>
      </c>
      <c r="H90" s="166"/>
      <c r="I90" s="166"/>
      <c r="J90" s="166"/>
      <c r="K90" s="166"/>
      <c r="L90" s="167"/>
    </row>
    <row r="91" spans="1:12" s="20" customFormat="1" ht="12">
      <c r="A91" s="161"/>
      <c r="B91" s="162"/>
      <c r="C91" s="162" t="s">
        <v>167</v>
      </c>
      <c r="D91" s="177" t="s">
        <v>168</v>
      </c>
      <c r="E91" s="166">
        <v>20000</v>
      </c>
      <c r="F91" s="166">
        <v>20000</v>
      </c>
      <c r="G91" s="166"/>
      <c r="H91" s="166"/>
      <c r="I91" s="166"/>
      <c r="J91" s="166"/>
      <c r="K91" s="166"/>
      <c r="L91" s="167"/>
    </row>
    <row r="92" spans="1:12" s="20" customFormat="1" ht="12">
      <c r="A92" s="161"/>
      <c r="B92" s="162"/>
      <c r="C92" s="162" t="s">
        <v>193</v>
      </c>
      <c r="D92" s="177" t="s">
        <v>194</v>
      </c>
      <c r="E92" s="166">
        <v>18000</v>
      </c>
      <c r="F92" s="166">
        <v>18000</v>
      </c>
      <c r="G92" s="166"/>
      <c r="H92" s="166"/>
      <c r="I92" s="166"/>
      <c r="J92" s="166"/>
      <c r="K92" s="166"/>
      <c r="L92" s="167"/>
    </row>
    <row r="93" spans="1:12" s="20" customFormat="1" ht="12">
      <c r="A93" s="161"/>
      <c r="B93" s="162"/>
      <c r="C93" s="162" t="s">
        <v>181</v>
      </c>
      <c r="D93" s="177" t="s">
        <v>182</v>
      </c>
      <c r="E93" s="166">
        <v>7000</v>
      </c>
      <c r="F93" s="166">
        <v>7000</v>
      </c>
      <c r="G93" s="166"/>
      <c r="H93" s="166"/>
      <c r="I93" s="166"/>
      <c r="J93" s="166"/>
      <c r="K93" s="166"/>
      <c r="L93" s="167"/>
    </row>
    <row r="94" spans="1:12" s="20" customFormat="1" ht="12">
      <c r="A94" s="161"/>
      <c r="B94" s="162"/>
      <c r="C94" s="162" t="s">
        <v>211</v>
      </c>
      <c r="D94" s="177" t="s">
        <v>212</v>
      </c>
      <c r="E94" s="166">
        <v>0</v>
      </c>
      <c r="F94" s="166">
        <v>0</v>
      </c>
      <c r="G94" s="166"/>
      <c r="H94" s="166"/>
      <c r="I94" s="166"/>
      <c r="J94" s="166"/>
      <c r="K94" s="166"/>
      <c r="L94" s="167"/>
    </row>
    <row r="95" spans="1:12" s="20" customFormat="1" ht="12">
      <c r="A95" s="161"/>
      <c r="B95" s="162"/>
      <c r="C95" s="162" t="s">
        <v>171</v>
      </c>
      <c r="D95" s="177" t="s">
        <v>172</v>
      </c>
      <c r="E95" s="166">
        <v>2000</v>
      </c>
      <c r="F95" s="166">
        <v>2000</v>
      </c>
      <c r="G95" s="166"/>
      <c r="H95" s="166"/>
      <c r="I95" s="166"/>
      <c r="J95" s="166"/>
      <c r="K95" s="166"/>
      <c r="L95" s="167"/>
    </row>
    <row r="96" spans="1:12" s="20" customFormat="1" ht="12">
      <c r="A96" s="161"/>
      <c r="B96" s="162"/>
      <c r="C96" s="162" t="s">
        <v>219</v>
      </c>
      <c r="D96" s="177" t="s">
        <v>220</v>
      </c>
      <c r="E96" s="166">
        <v>200</v>
      </c>
      <c r="F96" s="166">
        <v>200</v>
      </c>
      <c r="G96" s="166"/>
      <c r="H96" s="166"/>
      <c r="I96" s="166"/>
      <c r="J96" s="166"/>
      <c r="K96" s="166"/>
      <c r="L96" s="167"/>
    </row>
    <row r="97" spans="1:12" s="20" customFormat="1" ht="12">
      <c r="A97" s="161"/>
      <c r="B97" s="162"/>
      <c r="C97" s="162" t="s">
        <v>173</v>
      </c>
      <c r="D97" s="177" t="s">
        <v>174</v>
      </c>
      <c r="E97" s="166">
        <v>4500</v>
      </c>
      <c r="F97" s="166">
        <v>4500</v>
      </c>
      <c r="G97" s="166"/>
      <c r="H97" s="166"/>
      <c r="I97" s="166"/>
      <c r="J97" s="166"/>
      <c r="K97" s="166"/>
      <c r="L97" s="167"/>
    </row>
    <row r="98" spans="1:12" s="20" customFormat="1" ht="12">
      <c r="A98" s="161"/>
      <c r="B98" s="168"/>
      <c r="C98" s="168"/>
      <c r="D98" s="178"/>
      <c r="E98" s="172"/>
      <c r="F98" s="172"/>
      <c r="G98" s="172"/>
      <c r="H98" s="172"/>
      <c r="I98" s="172"/>
      <c r="J98" s="172"/>
      <c r="K98" s="172"/>
      <c r="L98" s="64"/>
    </row>
    <row r="99" spans="1:12" s="160" customFormat="1" ht="12">
      <c r="A99" s="154"/>
      <c r="B99" s="173" t="s">
        <v>48</v>
      </c>
      <c r="C99" s="173"/>
      <c r="D99" s="174" t="s">
        <v>49</v>
      </c>
      <c r="E99" s="179">
        <f aca="true" t="shared" si="16" ref="E99:L99">SUM(E100:E102)</f>
        <v>500</v>
      </c>
      <c r="F99" s="179">
        <f t="shared" si="16"/>
        <v>500</v>
      </c>
      <c r="G99" s="179">
        <f t="shared" si="16"/>
        <v>0</v>
      </c>
      <c r="H99" s="179">
        <f t="shared" si="16"/>
        <v>0</v>
      </c>
      <c r="I99" s="179">
        <f t="shared" si="16"/>
        <v>0</v>
      </c>
      <c r="J99" s="179">
        <f t="shared" si="16"/>
        <v>0</v>
      </c>
      <c r="K99" s="179">
        <f t="shared" si="16"/>
        <v>0</v>
      </c>
      <c r="L99" s="180">
        <f t="shared" si="16"/>
        <v>0</v>
      </c>
    </row>
    <row r="100" spans="1:12" s="20" customFormat="1" ht="12">
      <c r="A100" s="161"/>
      <c r="B100" s="162"/>
      <c r="C100" s="162" t="s">
        <v>163</v>
      </c>
      <c r="D100" s="177" t="s">
        <v>164</v>
      </c>
      <c r="E100" s="166"/>
      <c r="F100" s="166"/>
      <c r="G100" s="166"/>
      <c r="H100" s="166"/>
      <c r="I100" s="166"/>
      <c r="J100" s="166"/>
      <c r="K100" s="166"/>
      <c r="L100" s="167"/>
    </row>
    <row r="101" spans="1:12" s="20" customFormat="1" ht="12">
      <c r="A101" s="161"/>
      <c r="B101" s="162"/>
      <c r="C101" s="162" t="s">
        <v>165</v>
      </c>
      <c r="D101" s="177" t="s">
        <v>166</v>
      </c>
      <c r="E101" s="166"/>
      <c r="F101" s="166"/>
      <c r="G101" s="166"/>
      <c r="H101" s="166"/>
      <c r="I101" s="166"/>
      <c r="J101" s="166"/>
      <c r="K101" s="166"/>
      <c r="L101" s="167"/>
    </row>
    <row r="102" spans="1:12" s="20" customFormat="1" ht="12">
      <c r="A102" s="161"/>
      <c r="B102" s="162"/>
      <c r="C102" s="162" t="s">
        <v>167</v>
      </c>
      <c r="D102" s="177" t="s">
        <v>168</v>
      </c>
      <c r="E102" s="166">
        <v>500</v>
      </c>
      <c r="F102" s="166">
        <v>500</v>
      </c>
      <c r="G102" s="166"/>
      <c r="H102" s="166"/>
      <c r="I102" s="166"/>
      <c r="J102" s="166"/>
      <c r="K102" s="166"/>
      <c r="L102" s="167"/>
    </row>
    <row r="103" spans="1:12" s="20" customFormat="1" ht="12">
      <c r="A103" s="198"/>
      <c r="B103" s="168"/>
      <c r="C103" s="168"/>
      <c r="D103" s="178"/>
      <c r="E103" s="172"/>
      <c r="F103" s="172"/>
      <c r="G103" s="172"/>
      <c r="H103" s="172"/>
      <c r="I103" s="172"/>
      <c r="J103" s="172"/>
      <c r="K103" s="172"/>
      <c r="L103" s="64"/>
    </row>
    <row r="104" spans="1:12" s="20" customFormat="1" ht="12">
      <c r="A104" s="198"/>
      <c r="B104" s="199" t="s">
        <v>235</v>
      </c>
      <c r="C104" s="199"/>
      <c r="D104" s="200" t="s">
        <v>236</v>
      </c>
      <c r="E104" s="201">
        <f>SUM(E105:E110)</f>
        <v>1725</v>
      </c>
      <c r="F104" s="201">
        <f>SUM(F105:F110)</f>
        <v>1725</v>
      </c>
      <c r="G104" s="201">
        <f aca="true" t="shared" si="17" ref="G104:L104">SUM(G105:G109)</f>
        <v>1000</v>
      </c>
      <c r="H104" s="201">
        <f t="shared" si="17"/>
        <v>225</v>
      </c>
      <c r="I104" s="201">
        <f t="shared" si="17"/>
        <v>0</v>
      </c>
      <c r="J104" s="201">
        <f t="shared" si="17"/>
        <v>0</v>
      </c>
      <c r="K104" s="201">
        <f t="shared" si="17"/>
        <v>0</v>
      </c>
      <c r="L104" s="202">
        <f t="shared" si="17"/>
        <v>0</v>
      </c>
    </row>
    <row r="105" spans="1:12" s="20" customFormat="1" ht="12">
      <c r="A105" s="198"/>
      <c r="B105" s="192"/>
      <c r="C105" s="162" t="s">
        <v>163</v>
      </c>
      <c r="D105" s="177" t="s">
        <v>197</v>
      </c>
      <c r="E105" s="194">
        <v>200</v>
      </c>
      <c r="F105" s="194">
        <v>200</v>
      </c>
      <c r="G105" s="194"/>
      <c r="H105" s="194">
        <v>200</v>
      </c>
      <c r="I105" s="194"/>
      <c r="J105" s="194"/>
      <c r="K105" s="194"/>
      <c r="L105" s="58"/>
    </row>
    <row r="106" spans="1:12" s="20" customFormat="1" ht="12">
      <c r="A106" s="198"/>
      <c r="B106" s="192"/>
      <c r="C106" s="162" t="s">
        <v>165</v>
      </c>
      <c r="D106" s="177" t="s">
        <v>198</v>
      </c>
      <c r="E106" s="194">
        <v>25</v>
      </c>
      <c r="F106" s="194">
        <v>25</v>
      </c>
      <c r="G106" s="194"/>
      <c r="H106" s="194">
        <v>25</v>
      </c>
      <c r="I106" s="194"/>
      <c r="J106" s="194"/>
      <c r="K106" s="194"/>
      <c r="L106" s="58"/>
    </row>
    <row r="107" spans="1:12" s="20" customFormat="1" ht="12">
      <c r="A107" s="198"/>
      <c r="B107" s="192"/>
      <c r="C107" s="162" t="s">
        <v>169</v>
      </c>
      <c r="D107" s="177" t="s">
        <v>209</v>
      </c>
      <c r="E107" s="194">
        <v>1000</v>
      </c>
      <c r="F107" s="194">
        <v>1000</v>
      </c>
      <c r="G107" s="194">
        <v>1000</v>
      </c>
      <c r="H107" s="194"/>
      <c r="I107" s="194"/>
      <c r="J107" s="194"/>
      <c r="K107" s="194"/>
      <c r="L107" s="58"/>
    </row>
    <row r="108" spans="1:12" s="20" customFormat="1" ht="12">
      <c r="A108" s="198"/>
      <c r="B108" s="192"/>
      <c r="C108" s="162" t="s">
        <v>167</v>
      </c>
      <c r="D108" s="177" t="s">
        <v>168</v>
      </c>
      <c r="E108" s="194">
        <v>200</v>
      </c>
      <c r="F108" s="194">
        <v>200</v>
      </c>
      <c r="G108" s="194"/>
      <c r="H108" s="194"/>
      <c r="I108" s="194"/>
      <c r="J108" s="194"/>
      <c r="K108" s="194"/>
      <c r="L108" s="58"/>
    </row>
    <row r="109" spans="1:12" s="20" customFormat="1" ht="12">
      <c r="A109" s="198"/>
      <c r="B109" s="168"/>
      <c r="C109" s="168" t="s">
        <v>171</v>
      </c>
      <c r="D109" s="178" t="s">
        <v>172</v>
      </c>
      <c r="E109" s="172">
        <v>200</v>
      </c>
      <c r="F109" s="172">
        <v>200</v>
      </c>
      <c r="G109" s="172"/>
      <c r="H109" s="172"/>
      <c r="I109" s="172"/>
      <c r="J109" s="172"/>
      <c r="K109" s="172"/>
      <c r="L109" s="64"/>
    </row>
    <row r="110" spans="1:12" s="20" customFormat="1" ht="12">
      <c r="A110" s="198"/>
      <c r="B110" s="189"/>
      <c r="C110" s="189" t="s">
        <v>237</v>
      </c>
      <c r="D110" s="190" t="s">
        <v>238</v>
      </c>
      <c r="E110" s="191">
        <v>100</v>
      </c>
      <c r="F110" s="191">
        <v>100</v>
      </c>
      <c r="G110" s="191"/>
      <c r="H110" s="191"/>
      <c r="I110" s="191"/>
      <c r="J110" s="191"/>
      <c r="K110" s="191"/>
      <c r="L110" s="100"/>
    </row>
    <row r="111" spans="1:12" s="20" customFormat="1" ht="12">
      <c r="A111" s="198"/>
      <c r="B111" s="192"/>
      <c r="C111" s="192"/>
      <c r="D111" s="193"/>
      <c r="E111" s="194"/>
      <c r="F111" s="194"/>
      <c r="G111" s="194"/>
      <c r="H111" s="194"/>
      <c r="I111" s="194"/>
      <c r="J111" s="194"/>
      <c r="K111" s="194"/>
      <c r="L111" s="58"/>
    </row>
    <row r="112" spans="1:12" s="118" customFormat="1" ht="36">
      <c r="A112" s="182" t="s">
        <v>51</v>
      </c>
      <c r="B112" s="183"/>
      <c r="C112" s="183"/>
      <c r="D112" s="184" t="s">
        <v>239</v>
      </c>
      <c r="E112" s="185">
        <f aca="true" t="shared" si="18" ref="E112:L112">SUM(E113)</f>
        <v>35300</v>
      </c>
      <c r="F112" s="185">
        <f t="shared" si="18"/>
        <v>35300</v>
      </c>
      <c r="G112" s="185">
        <f t="shared" si="18"/>
        <v>0</v>
      </c>
      <c r="H112" s="185">
        <f t="shared" si="18"/>
        <v>0</v>
      </c>
      <c r="I112" s="185">
        <f t="shared" si="18"/>
        <v>0</v>
      </c>
      <c r="J112" s="185">
        <f t="shared" si="18"/>
        <v>0</v>
      </c>
      <c r="K112" s="185">
        <f t="shared" si="18"/>
        <v>0</v>
      </c>
      <c r="L112" s="186">
        <f t="shared" si="18"/>
        <v>0</v>
      </c>
    </row>
    <row r="113" spans="1:12" s="160" customFormat="1" ht="24">
      <c r="A113" s="187"/>
      <c r="B113" s="173" t="s">
        <v>240</v>
      </c>
      <c r="C113" s="173"/>
      <c r="D113" s="174" t="s">
        <v>241</v>
      </c>
      <c r="E113" s="179">
        <f aca="true" t="shared" si="19" ref="E113:L113">SUM(E114:E116)</f>
        <v>35300</v>
      </c>
      <c r="F113" s="179">
        <f t="shared" si="19"/>
        <v>35300</v>
      </c>
      <c r="G113" s="179">
        <f t="shared" si="19"/>
        <v>0</v>
      </c>
      <c r="H113" s="179">
        <f t="shared" si="19"/>
        <v>0</v>
      </c>
      <c r="I113" s="179">
        <f t="shared" si="19"/>
        <v>0</v>
      </c>
      <c r="J113" s="179">
        <f t="shared" si="19"/>
        <v>0</v>
      </c>
      <c r="K113" s="179">
        <f t="shared" si="19"/>
        <v>0</v>
      </c>
      <c r="L113" s="180">
        <f t="shared" si="19"/>
        <v>0</v>
      </c>
    </row>
    <row r="114" spans="1:12" s="20" customFormat="1" ht="12">
      <c r="A114" s="161"/>
      <c r="B114" s="162"/>
      <c r="C114" s="162" t="s">
        <v>242</v>
      </c>
      <c r="D114" s="177" t="s">
        <v>243</v>
      </c>
      <c r="E114" s="166">
        <v>31000</v>
      </c>
      <c r="F114" s="166">
        <v>31000</v>
      </c>
      <c r="G114" s="166"/>
      <c r="H114" s="166"/>
      <c r="I114" s="166"/>
      <c r="J114" s="166"/>
      <c r="K114" s="166"/>
      <c r="L114" s="167"/>
    </row>
    <row r="115" spans="1:12" s="20" customFormat="1" ht="12">
      <c r="A115" s="161"/>
      <c r="B115" s="162"/>
      <c r="C115" s="162" t="s">
        <v>167</v>
      </c>
      <c r="D115" s="177" t="s">
        <v>244</v>
      </c>
      <c r="E115" s="166">
        <v>300</v>
      </c>
      <c r="F115" s="166">
        <v>300</v>
      </c>
      <c r="G115" s="166"/>
      <c r="H115" s="166"/>
      <c r="I115" s="166"/>
      <c r="J115" s="166"/>
      <c r="K115" s="166"/>
      <c r="L115" s="167"/>
    </row>
    <row r="116" spans="1:12" s="20" customFormat="1" ht="12">
      <c r="A116" s="161"/>
      <c r="B116" s="162"/>
      <c r="C116" s="162" t="s">
        <v>171</v>
      </c>
      <c r="D116" s="177" t="s">
        <v>172</v>
      </c>
      <c r="E116" s="166">
        <v>4000</v>
      </c>
      <c r="F116" s="166">
        <v>4000</v>
      </c>
      <c r="G116" s="166"/>
      <c r="H116" s="166"/>
      <c r="I116" s="166"/>
      <c r="J116" s="166"/>
      <c r="K116" s="166"/>
      <c r="L116" s="167"/>
    </row>
    <row r="117" spans="1:12" s="20" customFormat="1" ht="12">
      <c r="A117" s="198"/>
      <c r="B117" s="192"/>
      <c r="C117" s="192"/>
      <c r="D117" s="193"/>
      <c r="E117" s="194"/>
      <c r="F117" s="194"/>
      <c r="G117" s="194"/>
      <c r="H117" s="194"/>
      <c r="I117" s="194"/>
      <c r="J117" s="194"/>
      <c r="K117" s="194"/>
      <c r="L117" s="58"/>
    </row>
    <row r="118" spans="1:12" s="118" customFormat="1" ht="12">
      <c r="A118" s="182" t="s">
        <v>245</v>
      </c>
      <c r="B118" s="183"/>
      <c r="C118" s="183"/>
      <c r="D118" s="184" t="s">
        <v>246</v>
      </c>
      <c r="E118" s="185">
        <f aca="true" t="shared" si="20" ref="E118:L119">SUM(E119)</f>
        <v>184200</v>
      </c>
      <c r="F118" s="185">
        <f t="shared" si="20"/>
        <v>184200</v>
      </c>
      <c r="G118" s="185">
        <f t="shared" si="20"/>
        <v>0</v>
      </c>
      <c r="H118" s="185">
        <f t="shared" si="20"/>
        <v>0</v>
      </c>
      <c r="I118" s="185">
        <f t="shared" si="20"/>
        <v>0</v>
      </c>
      <c r="J118" s="185">
        <f t="shared" si="20"/>
        <v>184200</v>
      </c>
      <c r="K118" s="185">
        <f t="shared" si="20"/>
        <v>0</v>
      </c>
      <c r="L118" s="186">
        <f t="shared" si="20"/>
        <v>0</v>
      </c>
    </row>
    <row r="119" spans="1:12" s="160" customFormat="1" ht="24">
      <c r="A119" s="187"/>
      <c r="B119" s="173" t="s">
        <v>247</v>
      </c>
      <c r="C119" s="173"/>
      <c r="D119" s="174" t="s">
        <v>248</v>
      </c>
      <c r="E119" s="179">
        <f>E120</f>
        <v>184200</v>
      </c>
      <c r="F119" s="179">
        <f t="shared" si="20"/>
        <v>184200</v>
      </c>
      <c r="G119" s="179">
        <f t="shared" si="20"/>
        <v>0</v>
      </c>
      <c r="H119" s="179">
        <f t="shared" si="20"/>
        <v>0</v>
      </c>
      <c r="I119" s="179">
        <f t="shared" si="20"/>
        <v>0</v>
      </c>
      <c r="J119" s="179">
        <f>SUM(J120)</f>
        <v>184200</v>
      </c>
      <c r="K119" s="179">
        <f t="shared" si="20"/>
        <v>0</v>
      </c>
      <c r="L119" s="180">
        <f t="shared" si="20"/>
        <v>0</v>
      </c>
    </row>
    <row r="120" spans="1:12" s="20" customFormat="1" ht="36">
      <c r="A120" s="161"/>
      <c r="B120" s="162"/>
      <c r="C120" s="162" t="s">
        <v>249</v>
      </c>
      <c r="D120" s="177" t="s">
        <v>250</v>
      </c>
      <c r="E120" s="166">
        <v>184200</v>
      </c>
      <c r="F120" s="166">
        <v>184200</v>
      </c>
      <c r="G120" s="166"/>
      <c r="H120" s="166"/>
      <c r="I120" s="166"/>
      <c r="J120" s="166">
        <v>184200</v>
      </c>
      <c r="K120" s="166"/>
      <c r="L120" s="167"/>
    </row>
    <row r="121" spans="1:12" s="20" customFormat="1" ht="12">
      <c r="A121" s="198"/>
      <c r="B121" s="192"/>
      <c r="C121" s="192"/>
      <c r="D121" s="193"/>
      <c r="E121" s="194"/>
      <c r="F121" s="194"/>
      <c r="G121" s="194"/>
      <c r="H121" s="194"/>
      <c r="I121" s="194"/>
      <c r="J121" s="194"/>
      <c r="K121" s="194"/>
      <c r="L121" s="58"/>
    </row>
    <row r="122" spans="1:12" s="118" customFormat="1" ht="12">
      <c r="A122" s="182" t="s">
        <v>88</v>
      </c>
      <c r="B122" s="183"/>
      <c r="C122" s="183"/>
      <c r="D122" s="184" t="s">
        <v>89</v>
      </c>
      <c r="E122" s="185">
        <f aca="true" t="shared" si="21" ref="E122:L123">SUM(E123)</f>
        <v>10000</v>
      </c>
      <c r="F122" s="185">
        <f t="shared" si="21"/>
        <v>10000</v>
      </c>
      <c r="G122" s="185">
        <f t="shared" si="21"/>
        <v>0</v>
      </c>
      <c r="H122" s="185">
        <f t="shared" si="21"/>
        <v>0</v>
      </c>
      <c r="I122" s="185">
        <f t="shared" si="21"/>
        <v>0</v>
      </c>
      <c r="J122" s="185">
        <f t="shared" si="21"/>
        <v>0</v>
      </c>
      <c r="K122" s="185">
        <f t="shared" si="21"/>
        <v>0</v>
      </c>
      <c r="L122" s="186">
        <f t="shared" si="21"/>
        <v>0</v>
      </c>
    </row>
    <row r="123" spans="1:12" s="160" customFormat="1" ht="12">
      <c r="A123" s="187"/>
      <c r="B123" s="173" t="s">
        <v>251</v>
      </c>
      <c r="C123" s="173"/>
      <c r="D123" s="174" t="s">
        <v>252</v>
      </c>
      <c r="E123" s="179">
        <f t="shared" si="21"/>
        <v>10000</v>
      </c>
      <c r="F123" s="179">
        <f t="shared" si="21"/>
        <v>10000</v>
      </c>
      <c r="G123" s="179">
        <f t="shared" si="21"/>
        <v>0</v>
      </c>
      <c r="H123" s="179">
        <f t="shared" si="21"/>
        <v>0</v>
      </c>
      <c r="I123" s="179">
        <f t="shared" si="21"/>
        <v>0</v>
      </c>
      <c r="J123" s="179">
        <f t="shared" si="21"/>
        <v>0</v>
      </c>
      <c r="K123" s="179">
        <f t="shared" si="21"/>
        <v>0</v>
      </c>
      <c r="L123" s="180">
        <f t="shared" si="21"/>
        <v>0</v>
      </c>
    </row>
    <row r="124" spans="1:12" s="20" customFormat="1" ht="12">
      <c r="A124" s="161"/>
      <c r="B124" s="162"/>
      <c r="C124" s="162" t="s">
        <v>237</v>
      </c>
      <c r="D124" s="177" t="s">
        <v>238</v>
      </c>
      <c r="E124" s="166">
        <v>10000</v>
      </c>
      <c r="F124" s="166">
        <v>10000</v>
      </c>
      <c r="G124" s="166"/>
      <c r="H124" s="166"/>
      <c r="I124" s="166"/>
      <c r="J124" s="166"/>
      <c r="K124" s="166"/>
      <c r="L124" s="167"/>
    </row>
    <row r="125" spans="1:12" s="20" customFormat="1" ht="12">
      <c r="A125" s="198"/>
      <c r="B125" s="192"/>
      <c r="C125" s="192"/>
      <c r="D125" s="193"/>
      <c r="E125" s="194"/>
      <c r="F125" s="194"/>
      <c r="G125" s="194"/>
      <c r="H125" s="194"/>
      <c r="I125" s="194"/>
      <c r="J125" s="194"/>
      <c r="K125" s="194"/>
      <c r="L125" s="58"/>
    </row>
    <row r="126" spans="1:12" s="118" customFormat="1" ht="12">
      <c r="A126" s="182" t="s">
        <v>98</v>
      </c>
      <c r="B126" s="183"/>
      <c r="C126" s="183"/>
      <c r="D126" s="184" t="s">
        <v>99</v>
      </c>
      <c r="E126" s="185">
        <f aca="true" t="shared" si="22" ref="E126:L126">SUM(E127+E151+E154+E177+E186+E205+E209)</f>
        <v>4341701</v>
      </c>
      <c r="F126" s="185">
        <f t="shared" si="22"/>
        <v>4281701</v>
      </c>
      <c r="G126" s="185">
        <f>SUM(G127+G151+G154+G177+G186+G205+G209)</f>
        <v>2396690</v>
      </c>
      <c r="H126" s="185">
        <f t="shared" si="22"/>
        <v>521010</v>
      </c>
      <c r="I126" s="185">
        <f t="shared" si="22"/>
        <v>473340</v>
      </c>
      <c r="J126" s="185">
        <f t="shared" si="22"/>
        <v>0</v>
      </c>
      <c r="K126" s="185">
        <f t="shared" si="22"/>
        <v>0</v>
      </c>
      <c r="L126" s="186">
        <f t="shared" si="22"/>
        <v>60000</v>
      </c>
    </row>
    <row r="127" spans="1:12" s="160" customFormat="1" ht="12">
      <c r="A127" s="187"/>
      <c r="B127" s="173" t="s">
        <v>100</v>
      </c>
      <c r="C127" s="173"/>
      <c r="D127" s="174" t="s">
        <v>253</v>
      </c>
      <c r="E127" s="179">
        <f>SUM(E128:E150)</f>
        <v>2223565</v>
      </c>
      <c r="F127" s="179">
        <f aca="true" t="shared" si="23" ref="F127:K127">SUM(F128:F149)</f>
        <v>2163565</v>
      </c>
      <c r="G127" s="179">
        <f t="shared" si="23"/>
        <v>1478400</v>
      </c>
      <c r="H127" s="179">
        <f t="shared" si="23"/>
        <v>323890</v>
      </c>
      <c r="I127" s="179">
        <f t="shared" si="23"/>
        <v>4000</v>
      </c>
      <c r="J127" s="179">
        <f t="shared" si="23"/>
        <v>0</v>
      </c>
      <c r="K127" s="179">
        <f t="shared" si="23"/>
        <v>0</v>
      </c>
      <c r="L127" s="180">
        <f>SUM(L128:L150)</f>
        <v>60000</v>
      </c>
    </row>
    <row r="128" spans="1:12" s="20" customFormat="1" ht="42.75" customHeight="1">
      <c r="A128" s="161"/>
      <c r="B128" s="162"/>
      <c r="C128" s="162" t="s">
        <v>107</v>
      </c>
      <c r="D128" s="177" t="s">
        <v>254</v>
      </c>
      <c r="E128" s="166">
        <v>4000</v>
      </c>
      <c r="F128" s="166">
        <v>4000</v>
      </c>
      <c r="G128" s="166"/>
      <c r="H128" s="166"/>
      <c r="I128" s="166">
        <v>4000</v>
      </c>
      <c r="J128" s="166"/>
      <c r="K128" s="166"/>
      <c r="L128" s="167"/>
    </row>
    <row r="129" spans="1:12" s="20" customFormat="1" ht="24">
      <c r="A129" s="161"/>
      <c r="B129" s="162"/>
      <c r="C129" s="162" t="s">
        <v>205</v>
      </c>
      <c r="D129" s="177" t="s">
        <v>255</v>
      </c>
      <c r="E129" s="166">
        <v>96580</v>
      </c>
      <c r="F129" s="166">
        <v>96580</v>
      </c>
      <c r="G129" s="166"/>
      <c r="H129" s="166"/>
      <c r="I129" s="166"/>
      <c r="J129" s="166"/>
      <c r="K129" s="166"/>
      <c r="L129" s="167"/>
    </row>
    <row r="130" spans="1:12" s="20" customFormat="1" ht="12">
      <c r="A130" s="161"/>
      <c r="B130" s="162"/>
      <c r="C130" s="162" t="s">
        <v>190</v>
      </c>
      <c r="D130" s="177" t="s">
        <v>191</v>
      </c>
      <c r="E130" s="166">
        <v>1364500</v>
      </c>
      <c r="F130" s="166">
        <v>1364500</v>
      </c>
      <c r="G130" s="166">
        <v>1364500</v>
      </c>
      <c r="H130" s="166"/>
      <c r="I130" s="166"/>
      <c r="J130" s="166"/>
      <c r="K130" s="166"/>
      <c r="L130" s="167"/>
    </row>
    <row r="131" spans="1:12" s="20" customFormat="1" ht="12">
      <c r="A131" s="161"/>
      <c r="B131" s="162"/>
      <c r="C131" s="162" t="s">
        <v>195</v>
      </c>
      <c r="D131" s="177" t="s">
        <v>196</v>
      </c>
      <c r="E131" s="166">
        <v>112700</v>
      </c>
      <c r="F131" s="166">
        <v>112700</v>
      </c>
      <c r="G131" s="166">
        <v>112700</v>
      </c>
      <c r="H131" s="166"/>
      <c r="I131" s="166"/>
      <c r="J131" s="166"/>
      <c r="K131" s="166"/>
      <c r="L131" s="167"/>
    </row>
    <row r="132" spans="1:12" s="20" customFormat="1" ht="12">
      <c r="A132" s="161"/>
      <c r="B132" s="162"/>
      <c r="C132" s="162" t="s">
        <v>163</v>
      </c>
      <c r="D132" s="177" t="s">
        <v>197</v>
      </c>
      <c r="E132" s="166">
        <v>283900</v>
      </c>
      <c r="F132" s="166">
        <v>283900</v>
      </c>
      <c r="G132" s="166"/>
      <c r="H132" s="166">
        <v>283900</v>
      </c>
      <c r="I132" s="166"/>
      <c r="J132" s="166"/>
      <c r="K132" s="166"/>
      <c r="L132" s="167"/>
    </row>
    <row r="133" spans="1:12" s="20" customFormat="1" ht="12">
      <c r="A133" s="161"/>
      <c r="B133" s="162"/>
      <c r="C133" s="162" t="s">
        <v>165</v>
      </c>
      <c r="D133" s="177" t="s">
        <v>198</v>
      </c>
      <c r="E133" s="166">
        <v>39990</v>
      </c>
      <c r="F133" s="166">
        <v>39990</v>
      </c>
      <c r="G133" s="166"/>
      <c r="H133" s="166">
        <v>39990</v>
      </c>
      <c r="I133" s="166"/>
      <c r="J133" s="166"/>
      <c r="K133" s="166"/>
      <c r="L133" s="167"/>
    </row>
    <row r="134" spans="1:12" s="20" customFormat="1" ht="12">
      <c r="A134" s="161"/>
      <c r="B134" s="162"/>
      <c r="C134" s="162" t="s">
        <v>169</v>
      </c>
      <c r="D134" s="177" t="s">
        <v>209</v>
      </c>
      <c r="E134" s="166">
        <v>1200</v>
      </c>
      <c r="F134" s="166">
        <v>1200</v>
      </c>
      <c r="G134" s="166">
        <v>1200</v>
      </c>
      <c r="H134" s="166"/>
      <c r="I134" s="166"/>
      <c r="J134" s="166"/>
      <c r="K134" s="166"/>
      <c r="L134" s="167"/>
    </row>
    <row r="135" spans="1:12" s="20" customFormat="1" ht="12">
      <c r="A135" s="161"/>
      <c r="B135" s="162"/>
      <c r="C135" s="162" t="s">
        <v>167</v>
      </c>
      <c r="D135" s="177" t="s">
        <v>168</v>
      </c>
      <c r="E135" s="166">
        <v>89100</v>
      </c>
      <c r="F135" s="166">
        <v>89100</v>
      </c>
      <c r="G135" s="166"/>
      <c r="H135" s="166"/>
      <c r="I135" s="166"/>
      <c r="J135" s="166"/>
      <c r="K135" s="166"/>
      <c r="L135" s="167"/>
    </row>
    <row r="136" spans="1:12" s="20" customFormat="1" ht="12">
      <c r="A136" s="161"/>
      <c r="B136" s="162"/>
      <c r="C136" s="162" t="s">
        <v>256</v>
      </c>
      <c r="D136" s="177" t="s">
        <v>257</v>
      </c>
      <c r="E136" s="166">
        <v>2310</v>
      </c>
      <c r="F136" s="166">
        <v>2310</v>
      </c>
      <c r="G136" s="166"/>
      <c r="H136" s="166"/>
      <c r="I136" s="166"/>
      <c r="J136" s="166"/>
      <c r="K136" s="166"/>
      <c r="L136" s="167"/>
    </row>
    <row r="137" spans="1:12" s="20" customFormat="1" ht="12">
      <c r="A137" s="161"/>
      <c r="B137" s="162"/>
      <c r="C137" s="162" t="s">
        <v>193</v>
      </c>
      <c r="D137" s="177" t="s">
        <v>194</v>
      </c>
      <c r="E137" s="166">
        <v>29700</v>
      </c>
      <c r="F137" s="166">
        <v>29700</v>
      </c>
      <c r="G137" s="166"/>
      <c r="H137" s="166"/>
      <c r="I137" s="166"/>
      <c r="J137" s="166"/>
      <c r="K137" s="166"/>
      <c r="L137" s="167"/>
    </row>
    <row r="138" spans="1:12" s="20" customFormat="1" ht="12">
      <c r="A138" s="161"/>
      <c r="B138" s="162"/>
      <c r="C138" s="162" t="s">
        <v>181</v>
      </c>
      <c r="D138" s="177" t="s">
        <v>182</v>
      </c>
      <c r="E138" s="166">
        <v>13600</v>
      </c>
      <c r="F138" s="166">
        <v>13600</v>
      </c>
      <c r="G138" s="166"/>
      <c r="H138" s="166"/>
      <c r="I138" s="166"/>
      <c r="J138" s="166"/>
      <c r="K138" s="166"/>
      <c r="L138" s="167"/>
    </row>
    <row r="139" spans="1:12" s="20" customFormat="1" ht="12">
      <c r="A139" s="161"/>
      <c r="B139" s="162"/>
      <c r="C139" s="162" t="s">
        <v>211</v>
      </c>
      <c r="D139" s="177" t="s">
        <v>212</v>
      </c>
      <c r="E139" s="166">
        <v>1780</v>
      </c>
      <c r="F139" s="166">
        <v>1780</v>
      </c>
      <c r="G139" s="166"/>
      <c r="H139" s="166"/>
      <c r="I139" s="166"/>
      <c r="J139" s="166"/>
      <c r="K139" s="166"/>
      <c r="L139" s="167"/>
    </row>
    <row r="140" spans="1:12" s="20" customFormat="1" ht="12">
      <c r="A140" s="161"/>
      <c r="B140" s="162"/>
      <c r="C140" s="162" t="s">
        <v>171</v>
      </c>
      <c r="D140" s="177" t="s">
        <v>172</v>
      </c>
      <c r="E140" s="166">
        <v>17550</v>
      </c>
      <c r="F140" s="166">
        <v>17550</v>
      </c>
      <c r="G140" s="166"/>
      <c r="H140" s="166"/>
      <c r="I140" s="166"/>
      <c r="J140" s="166"/>
      <c r="K140" s="166"/>
      <c r="L140" s="167"/>
    </row>
    <row r="141" spans="1:12" s="20" customFormat="1" ht="12">
      <c r="A141" s="161"/>
      <c r="B141" s="162"/>
      <c r="C141" s="162" t="s">
        <v>213</v>
      </c>
      <c r="D141" s="177" t="s">
        <v>214</v>
      </c>
      <c r="E141" s="166">
        <v>4240</v>
      </c>
      <c r="F141" s="166">
        <v>4240</v>
      </c>
      <c r="G141" s="166"/>
      <c r="H141" s="166"/>
      <c r="I141" s="166"/>
      <c r="J141" s="166"/>
      <c r="K141" s="166"/>
      <c r="L141" s="167"/>
    </row>
    <row r="142" spans="1:12" s="20" customFormat="1" ht="30" customHeight="1">
      <c r="A142" s="161"/>
      <c r="B142" s="162"/>
      <c r="C142" s="162" t="s">
        <v>217</v>
      </c>
      <c r="D142" s="177" t="s">
        <v>218</v>
      </c>
      <c r="E142" s="166">
        <v>6570</v>
      </c>
      <c r="F142" s="166">
        <v>6570</v>
      </c>
      <c r="G142" s="166"/>
      <c r="H142" s="166"/>
      <c r="I142" s="166"/>
      <c r="J142" s="166"/>
      <c r="K142" s="166"/>
      <c r="L142" s="167"/>
    </row>
    <row r="143" spans="1:12" s="20" customFormat="1" ht="12">
      <c r="A143" s="161"/>
      <c r="B143" s="162"/>
      <c r="C143" s="162" t="s">
        <v>219</v>
      </c>
      <c r="D143" s="177" t="s">
        <v>220</v>
      </c>
      <c r="E143" s="166">
        <v>3160</v>
      </c>
      <c r="F143" s="166">
        <v>3160</v>
      </c>
      <c r="G143" s="166"/>
      <c r="H143" s="166"/>
      <c r="I143" s="166"/>
      <c r="J143" s="166"/>
      <c r="K143" s="166"/>
      <c r="L143" s="167"/>
    </row>
    <row r="144" spans="1:12" s="20" customFormat="1" ht="12">
      <c r="A144" s="161"/>
      <c r="B144" s="162"/>
      <c r="C144" s="162" t="s">
        <v>173</v>
      </c>
      <c r="D144" s="177" t="s">
        <v>174</v>
      </c>
      <c r="E144" s="166">
        <v>2390</v>
      </c>
      <c r="F144" s="166">
        <v>2390</v>
      </c>
      <c r="G144" s="166"/>
      <c r="H144" s="166"/>
      <c r="I144" s="166"/>
      <c r="J144" s="166"/>
      <c r="K144" s="166"/>
      <c r="L144" s="167"/>
    </row>
    <row r="145" spans="1:12" s="20" customFormat="1" ht="24">
      <c r="A145" s="161"/>
      <c r="B145" s="162"/>
      <c r="C145" s="162" t="s">
        <v>221</v>
      </c>
      <c r="D145" s="177" t="s">
        <v>222</v>
      </c>
      <c r="E145" s="166">
        <v>81535</v>
      </c>
      <c r="F145" s="166">
        <v>81535</v>
      </c>
      <c r="G145" s="166"/>
      <c r="H145" s="166"/>
      <c r="I145" s="166"/>
      <c r="J145" s="166"/>
      <c r="K145" s="166"/>
      <c r="L145" s="167"/>
    </row>
    <row r="146" spans="1:12" s="20" customFormat="1" ht="12">
      <c r="A146" s="161"/>
      <c r="B146" s="162"/>
      <c r="C146" s="162" t="s">
        <v>223</v>
      </c>
      <c r="D146" s="177" t="s">
        <v>59</v>
      </c>
      <c r="E146" s="166">
        <v>780</v>
      </c>
      <c r="F146" s="166">
        <v>780</v>
      </c>
      <c r="G146" s="166"/>
      <c r="H146" s="166"/>
      <c r="I146" s="166"/>
      <c r="J146" s="166"/>
      <c r="K146" s="166"/>
      <c r="L146" s="167"/>
    </row>
    <row r="147" spans="1:12" s="20" customFormat="1" ht="24">
      <c r="A147" s="161"/>
      <c r="B147" s="162"/>
      <c r="C147" s="162" t="s">
        <v>203</v>
      </c>
      <c r="D147" s="177" t="s">
        <v>204</v>
      </c>
      <c r="E147" s="166">
        <v>1860</v>
      </c>
      <c r="F147" s="166">
        <v>1860</v>
      </c>
      <c r="G147" s="166"/>
      <c r="H147" s="166"/>
      <c r="I147" s="166"/>
      <c r="J147" s="166"/>
      <c r="K147" s="166"/>
      <c r="L147" s="167"/>
    </row>
    <row r="148" spans="1:12" s="20" customFormat="1" ht="24">
      <c r="A148" s="161"/>
      <c r="B148" s="162"/>
      <c r="C148" s="162" t="s">
        <v>225</v>
      </c>
      <c r="D148" s="177" t="s">
        <v>226</v>
      </c>
      <c r="E148" s="166">
        <v>2320</v>
      </c>
      <c r="F148" s="166">
        <v>2320</v>
      </c>
      <c r="G148" s="166"/>
      <c r="H148" s="166"/>
      <c r="I148" s="166"/>
      <c r="J148" s="166"/>
      <c r="K148" s="166"/>
      <c r="L148" s="167"/>
    </row>
    <row r="149" spans="1:12" s="20" customFormat="1" ht="24">
      <c r="A149" s="161"/>
      <c r="B149" s="195"/>
      <c r="C149" s="195" t="s">
        <v>227</v>
      </c>
      <c r="D149" s="196" t="s">
        <v>258</v>
      </c>
      <c r="E149" s="197">
        <v>3800</v>
      </c>
      <c r="F149" s="197">
        <v>3800</v>
      </c>
      <c r="G149" s="197"/>
      <c r="H149" s="197"/>
      <c r="I149" s="197"/>
      <c r="J149" s="197"/>
      <c r="K149" s="197"/>
      <c r="L149" s="116"/>
    </row>
    <row r="150" spans="1:12" s="20" customFormat="1" ht="12">
      <c r="A150" s="161"/>
      <c r="B150" s="195"/>
      <c r="C150" s="195" t="s">
        <v>156</v>
      </c>
      <c r="D150" s="196" t="s">
        <v>157</v>
      </c>
      <c r="E150" s="197">
        <v>60000</v>
      </c>
      <c r="F150" s="197"/>
      <c r="G150" s="197"/>
      <c r="H150" s="197"/>
      <c r="I150" s="197"/>
      <c r="J150" s="197"/>
      <c r="K150" s="197"/>
      <c r="L150" s="116">
        <v>60000</v>
      </c>
    </row>
    <row r="151" spans="1:12" s="160" customFormat="1" ht="18.75" customHeight="1">
      <c r="A151" s="154"/>
      <c r="B151" s="173" t="s">
        <v>105</v>
      </c>
      <c r="C151" s="173"/>
      <c r="D151" s="174">
        <v>0</v>
      </c>
      <c r="E151" s="179">
        <f aca="true" t="shared" si="24" ref="E151:L151">SUM(E152:E153)</f>
        <v>469340</v>
      </c>
      <c r="F151" s="179">
        <f t="shared" si="24"/>
        <v>469340</v>
      </c>
      <c r="G151" s="179">
        <f t="shared" si="24"/>
        <v>0</v>
      </c>
      <c r="H151" s="179">
        <f t="shared" si="24"/>
        <v>0</v>
      </c>
      <c r="I151" s="179">
        <f t="shared" si="24"/>
        <v>469340</v>
      </c>
      <c r="J151" s="179">
        <f t="shared" si="24"/>
        <v>0</v>
      </c>
      <c r="K151" s="179">
        <f t="shared" si="24"/>
        <v>0</v>
      </c>
      <c r="L151" s="180">
        <f t="shared" si="24"/>
        <v>0</v>
      </c>
    </row>
    <row r="152" spans="1:12" s="20" customFormat="1" ht="18" customHeight="1">
      <c r="A152" s="161"/>
      <c r="B152" s="162"/>
      <c r="C152" s="162" t="s">
        <v>259</v>
      </c>
      <c r="D152" s="177" t="s">
        <v>260</v>
      </c>
      <c r="E152" s="166">
        <v>466340</v>
      </c>
      <c r="F152" s="166">
        <v>466340</v>
      </c>
      <c r="G152" s="166"/>
      <c r="H152" s="166"/>
      <c r="I152" s="166">
        <v>466340</v>
      </c>
      <c r="J152" s="166"/>
      <c r="K152" s="166"/>
      <c r="L152" s="167"/>
    </row>
    <row r="153" spans="1:12" s="20" customFormat="1" ht="51.75" customHeight="1">
      <c r="A153" s="161"/>
      <c r="B153" s="168"/>
      <c r="C153" s="168" t="s">
        <v>107</v>
      </c>
      <c r="D153" s="178" t="s">
        <v>254</v>
      </c>
      <c r="E153" s="172">
        <v>3000</v>
      </c>
      <c r="F153" s="172">
        <v>3000</v>
      </c>
      <c r="G153" s="172"/>
      <c r="H153" s="172"/>
      <c r="I153" s="172">
        <v>3000</v>
      </c>
      <c r="J153" s="172"/>
      <c r="K153" s="172"/>
      <c r="L153" s="64"/>
    </row>
    <row r="154" spans="1:12" s="160" customFormat="1" ht="12">
      <c r="A154" s="154"/>
      <c r="B154" s="173" t="s">
        <v>261</v>
      </c>
      <c r="C154" s="173"/>
      <c r="D154" s="174" t="s">
        <v>262</v>
      </c>
      <c r="E154" s="179">
        <f aca="true" t="shared" si="25" ref="E154:L154">SUM(E155:E175)</f>
        <v>1064164</v>
      </c>
      <c r="F154" s="179">
        <f t="shared" si="25"/>
        <v>1064164</v>
      </c>
      <c r="G154" s="179">
        <f t="shared" si="25"/>
        <v>687910</v>
      </c>
      <c r="H154" s="179">
        <f t="shared" si="25"/>
        <v>149750</v>
      </c>
      <c r="I154" s="179">
        <f t="shared" si="25"/>
        <v>0</v>
      </c>
      <c r="J154" s="179">
        <f t="shared" si="25"/>
        <v>0</v>
      </c>
      <c r="K154" s="179">
        <f t="shared" si="25"/>
        <v>0</v>
      </c>
      <c r="L154" s="180">
        <f t="shared" si="25"/>
        <v>0</v>
      </c>
    </row>
    <row r="155" spans="1:12" s="20" customFormat="1" ht="24">
      <c r="A155" s="161"/>
      <c r="B155" s="162"/>
      <c r="C155" s="162" t="s">
        <v>205</v>
      </c>
      <c r="D155" s="177" t="s">
        <v>255</v>
      </c>
      <c r="E155" s="166">
        <v>48300</v>
      </c>
      <c r="F155" s="166">
        <v>48300</v>
      </c>
      <c r="G155" s="166"/>
      <c r="H155" s="166"/>
      <c r="I155" s="166"/>
      <c r="J155" s="166"/>
      <c r="K155" s="166"/>
      <c r="L155" s="167"/>
    </row>
    <row r="156" spans="1:12" s="20" customFormat="1" ht="12">
      <c r="A156" s="161"/>
      <c r="B156" s="162"/>
      <c r="C156" s="162" t="s">
        <v>190</v>
      </c>
      <c r="D156" s="177" t="s">
        <v>191</v>
      </c>
      <c r="E156" s="166">
        <v>636100</v>
      </c>
      <c r="F156" s="166">
        <v>636100</v>
      </c>
      <c r="G156" s="166">
        <v>636100</v>
      </c>
      <c r="H156" s="166"/>
      <c r="I156" s="166"/>
      <c r="J156" s="166"/>
      <c r="K156" s="166"/>
      <c r="L156" s="167"/>
    </row>
    <row r="157" spans="1:12" s="20" customFormat="1" ht="12">
      <c r="A157" s="161"/>
      <c r="B157" s="162"/>
      <c r="C157" s="162" t="s">
        <v>195</v>
      </c>
      <c r="D157" s="177" t="s">
        <v>196</v>
      </c>
      <c r="E157" s="166">
        <v>51510</v>
      </c>
      <c r="F157" s="166">
        <v>51510</v>
      </c>
      <c r="G157" s="166">
        <v>51510</v>
      </c>
      <c r="H157" s="166"/>
      <c r="I157" s="166"/>
      <c r="J157" s="166"/>
      <c r="K157" s="166"/>
      <c r="L157" s="167"/>
    </row>
    <row r="158" spans="1:12" s="20" customFormat="1" ht="12">
      <c r="A158" s="161"/>
      <c r="B158" s="162"/>
      <c r="C158" s="162" t="s">
        <v>163</v>
      </c>
      <c r="D158" s="177" t="s">
        <v>197</v>
      </c>
      <c r="E158" s="166">
        <v>131150</v>
      </c>
      <c r="F158" s="166">
        <v>131150</v>
      </c>
      <c r="G158" s="166"/>
      <c r="H158" s="166">
        <v>131150</v>
      </c>
      <c r="I158" s="166"/>
      <c r="J158" s="166"/>
      <c r="K158" s="166"/>
      <c r="L158" s="167"/>
    </row>
    <row r="159" spans="1:12" s="20" customFormat="1" ht="12">
      <c r="A159" s="161"/>
      <c r="B159" s="162"/>
      <c r="C159" s="162" t="s">
        <v>165</v>
      </c>
      <c r="D159" s="177" t="s">
        <v>198</v>
      </c>
      <c r="E159" s="166">
        <v>18600</v>
      </c>
      <c r="F159" s="166">
        <v>18600</v>
      </c>
      <c r="G159" s="166"/>
      <c r="H159" s="166">
        <v>18600</v>
      </c>
      <c r="I159" s="166"/>
      <c r="J159" s="166"/>
      <c r="K159" s="166"/>
      <c r="L159" s="167"/>
    </row>
    <row r="160" spans="1:12" s="20" customFormat="1" ht="12">
      <c r="A160" s="161"/>
      <c r="B160" s="162"/>
      <c r="C160" s="162" t="s">
        <v>169</v>
      </c>
      <c r="D160" s="177" t="s">
        <v>209</v>
      </c>
      <c r="E160" s="166">
        <v>300</v>
      </c>
      <c r="F160" s="166">
        <v>300</v>
      </c>
      <c r="G160" s="166">
        <v>300</v>
      </c>
      <c r="H160" s="166"/>
      <c r="I160" s="166"/>
      <c r="J160" s="166"/>
      <c r="K160" s="166"/>
      <c r="L160" s="167"/>
    </row>
    <row r="161" spans="1:12" s="20" customFormat="1" ht="12">
      <c r="A161" s="161"/>
      <c r="B161" s="162"/>
      <c r="C161" s="162" t="s">
        <v>167</v>
      </c>
      <c r="D161" s="177" t="s">
        <v>168</v>
      </c>
      <c r="E161" s="166">
        <v>20450</v>
      </c>
      <c r="F161" s="166">
        <v>20450</v>
      </c>
      <c r="G161" s="166"/>
      <c r="H161" s="166"/>
      <c r="I161" s="166"/>
      <c r="J161" s="166"/>
      <c r="K161" s="166"/>
      <c r="L161" s="167"/>
    </row>
    <row r="162" spans="1:12" s="20" customFormat="1" ht="12">
      <c r="A162" s="161"/>
      <c r="B162" s="162"/>
      <c r="C162" s="162" t="s">
        <v>256</v>
      </c>
      <c r="D162" s="177" t="s">
        <v>263</v>
      </c>
      <c r="E162" s="166">
        <v>4200</v>
      </c>
      <c r="F162" s="166">
        <v>4200</v>
      </c>
      <c r="G162" s="166"/>
      <c r="H162" s="166"/>
      <c r="I162" s="166"/>
      <c r="J162" s="166"/>
      <c r="K162" s="166"/>
      <c r="L162" s="167"/>
    </row>
    <row r="163" spans="1:12" s="20" customFormat="1" ht="12">
      <c r="A163" s="161"/>
      <c r="B163" s="162"/>
      <c r="C163" s="162" t="s">
        <v>193</v>
      </c>
      <c r="D163" s="177" t="s">
        <v>194</v>
      </c>
      <c r="E163" s="166">
        <v>96600</v>
      </c>
      <c r="F163" s="166">
        <v>96600</v>
      </c>
      <c r="G163" s="166"/>
      <c r="H163" s="166"/>
      <c r="I163" s="166"/>
      <c r="J163" s="166"/>
      <c r="K163" s="166"/>
      <c r="L163" s="167"/>
    </row>
    <row r="164" spans="1:12" s="20" customFormat="1" ht="12">
      <c r="A164" s="161"/>
      <c r="B164" s="162"/>
      <c r="C164" s="162" t="s">
        <v>181</v>
      </c>
      <c r="D164" s="177" t="s">
        <v>182</v>
      </c>
      <c r="E164" s="166">
        <v>1100</v>
      </c>
      <c r="F164" s="166">
        <v>1100</v>
      </c>
      <c r="G164" s="166"/>
      <c r="H164" s="166"/>
      <c r="I164" s="166"/>
      <c r="J164" s="166"/>
      <c r="K164" s="166"/>
      <c r="L164" s="167"/>
    </row>
    <row r="165" spans="1:12" s="20" customFormat="1" ht="12">
      <c r="A165" s="161"/>
      <c r="B165" s="162"/>
      <c r="C165" s="162" t="s">
        <v>211</v>
      </c>
      <c r="D165" s="177" t="s">
        <v>212</v>
      </c>
      <c r="E165" s="166">
        <v>850</v>
      </c>
      <c r="F165" s="166">
        <v>850</v>
      </c>
      <c r="G165" s="166"/>
      <c r="H165" s="166"/>
      <c r="I165" s="166"/>
      <c r="J165" s="166"/>
      <c r="K165" s="166"/>
      <c r="L165" s="167"/>
    </row>
    <row r="166" spans="1:12" s="20" customFormat="1" ht="12">
      <c r="A166" s="161"/>
      <c r="B166" s="162"/>
      <c r="C166" s="162" t="s">
        <v>171</v>
      </c>
      <c r="D166" s="177" t="s">
        <v>172</v>
      </c>
      <c r="E166" s="166">
        <v>5700</v>
      </c>
      <c r="F166" s="166">
        <v>5700</v>
      </c>
      <c r="G166" s="166"/>
      <c r="H166" s="166"/>
      <c r="I166" s="166"/>
      <c r="J166" s="166"/>
      <c r="K166" s="166"/>
      <c r="L166" s="167"/>
    </row>
    <row r="167" spans="1:12" s="20" customFormat="1" ht="12">
      <c r="A167" s="161"/>
      <c r="B167" s="162"/>
      <c r="C167" s="162" t="s">
        <v>213</v>
      </c>
      <c r="D167" s="177" t="s">
        <v>214</v>
      </c>
      <c r="E167" s="166">
        <v>1600</v>
      </c>
      <c r="F167" s="166">
        <v>1600</v>
      </c>
      <c r="G167" s="166"/>
      <c r="H167" s="166"/>
      <c r="I167" s="166"/>
      <c r="J167" s="166"/>
      <c r="K167" s="166"/>
      <c r="L167" s="167"/>
    </row>
    <row r="168" spans="1:12" s="20" customFormat="1" ht="25.5" customHeight="1">
      <c r="A168" s="161"/>
      <c r="B168" s="162"/>
      <c r="C168" s="162" t="s">
        <v>217</v>
      </c>
      <c r="D168" s="177" t="s">
        <v>218</v>
      </c>
      <c r="E168" s="166">
        <v>2300</v>
      </c>
      <c r="F168" s="166">
        <v>2300</v>
      </c>
      <c r="G168" s="166"/>
      <c r="H168" s="166"/>
      <c r="I168" s="166"/>
      <c r="J168" s="166"/>
      <c r="K168" s="166"/>
      <c r="L168" s="167"/>
    </row>
    <row r="169" spans="1:12" s="20" customFormat="1" ht="12">
      <c r="A169" s="161"/>
      <c r="B169" s="162"/>
      <c r="C169" s="162" t="s">
        <v>219</v>
      </c>
      <c r="D169" s="177" t="s">
        <v>220</v>
      </c>
      <c r="E169" s="166">
        <v>1200</v>
      </c>
      <c r="F169" s="166">
        <v>1200</v>
      </c>
      <c r="G169" s="166"/>
      <c r="H169" s="166"/>
      <c r="I169" s="166"/>
      <c r="J169" s="166"/>
      <c r="K169" s="166"/>
      <c r="L169" s="167"/>
    </row>
    <row r="170" spans="1:12" s="20" customFormat="1" ht="12">
      <c r="A170" s="161"/>
      <c r="B170" s="162"/>
      <c r="C170" s="162" t="s">
        <v>173</v>
      </c>
      <c r="D170" s="177" t="s">
        <v>174</v>
      </c>
      <c r="E170" s="166">
        <v>1500</v>
      </c>
      <c r="F170" s="166">
        <v>1500</v>
      </c>
      <c r="G170" s="166"/>
      <c r="H170" s="166"/>
      <c r="I170" s="166"/>
      <c r="J170" s="166"/>
      <c r="K170" s="166"/>
      <c r="L170" s="167"/>
    </row>
    <row r="171" spans="1:12" s="20" customFormat="1" ht="24">
      <c r="A171" s="161"/>
      <c r="B171" s="162"/>
      <c r="C171" s="162" t="s">
        <v>221</v>
      </c>
      <c r="D171" s="177" t="s">
        <v>222</v>
      </c>
      <c r="E171" s="166">
        <v>40104</v>
      </c>
      <c r="F171" s="166">
        <v>40104</v>
      </c>
      <c r="G171" s="166"/>
      <c r="H171" s="166"/>
      <c r="I171" s="166"/>
      <c r="J171" s="166"/>
      <c r="K171" s="166"/>
      <c r="L171" s="167"/>
    </row>
    <row r="172" spans="1:12" s="20" customFormat="1" ht="12">
      <c r="A172" s="161"/>
      <c r="B172" s="162"/>
      <c r="C172" s="162" t="s">
        <v>224</v>
      </c>
      <c r="D172" s="177" t="s">
        <v>30</v>
      </c>
      <c r="E172" s="166">
        <v>0</v>
      </c>
      <c r="F172" s="166">
        <v>0</v>
      </c>
      <c r="G172" s="166"/>
      <c r="H172" s="166"/>
      <c r="I172" s="166"/>
      <c r="J172" s="166"/>
      <c r="K172" s="166"/>
      <c r="L172" s="167"/>
    </row>
    <row r="173" spans="1:12" s="20" customFormat="1" ht="24">
      <c r="A173" s="161"/>
      <c r="B173" s="162"/>
      <c r="C173" s="162" t="s">
        <v>203</v>
      </c>
      <c r="D173" s="177" t="s">
        <v>204</v>
      </c>
      <c r="E173" s="166">
        <v>900</v>
      </c>
      <c r="F173" s="166">
        <v>900</v>
      </c>
      <c r="G173" s="166"/>
      <c r="H173" s="166"/>
      <c r="I173" s="166"/>
      <c r="J173" s="166"/>
      <c r="K173" s="166"/>
      <c r="L173" s="167"/>
    </row>
    <row r="174" spans="1:12" s="20" customFormat="1" ht="24">
      <c r="A174" s="161"/>
      <c r="B174" s="162"/>
      <c r="C174" s="162" t="s">
        <v>225</v>
      </c>
      <c r="D174" s="177" t="s">
        <v>226</v>
      </c>
      <c r="E174" s="166">
        <v>1000</v>
      </c>
      <c r="F174" s="166">
        <v>1000</v>
      </c>
      <c r="G174" s="166"/>
      <c r="H174" s="166"/>
      <c r="I174" s="166"/>
      <c r="J174" s="166"/>
      <c r="K174" s="166"/>
      <c r="L174" s="167"/>
    </row>
    <row r="175" spans="1:12" s="20" customFormat="1" ht="24">
      <c r="A175" s="161"/>
      <c r="B175" s="162"/>
      <c r="C175" s="162" t="s">
        <v>227</v>
      </c>
      <c r="D175" s="196" t="s">
        <v>258</v>
      </c>
      <c r="E175" s="166">
        <v>700</v>
      </c>
      <c r="F175" s="166">
        <v>700</v>
      </c>
      <c r="G175" s="166"/>
      <c r="H175" s="166"/>
      <c r="I175" s="166"/>
      <c r="J175" s="166"/>
      <c r="K175" s="166"/>
      <c r="L175" s="167"/>
    </row>
    <row r="176" spans="1:12" s="20" customFormat="1" ht="12">
      <c r="A176" s="161"/>
      <c r="B176" s="168"/>
      <c r="C176" s="168"/>
      <c r="D176" s="178"/>
      <c r="E176" s="172"/>
      <c r="F176" s="172"/>
      <c r="G176" s="172"/>
      <c r="H176" s="172"/>
      <c r="I176" s="172"/>
      <c r="J176" s="172"/>
      <c r="K176" s="172"/>
      <c r="L176" s="64"/>
    </row>
    <row r="177" spans="1:12" s="160" customFormat="1" ht="12">
      <c r="A177" s="154"/>
      <c r="B177" s="173" t="s">
        <v>264</v>
      </c>
      <c r="C177" s="173"/>
      <c r="D177" s="174" t="s">
        <v>265</v>
      </c>
      <c r="E177" s="179">
        <f>SUM(E178:E185)</f>
        <v>224420</v>
      </c>
      <c r="F177" s="179">
        <f>SUM(F178:F185)</f>
        <v>224420</v>
      </c>
      <c r="G177" s="179">
        <f>SUM(G178:G184)</f>
        <v>13380</v>
      </c>
      <c r="H177" s="179">
        <f>SUM(H179:H183)</f>
        <v>2440</v>
      </c>
      <c r="I177" s="179">
        <f>SUM(I179:I183)</f>
        <v>0</v>
      </c>
      <c r="J177" s="179">
        <f>SUM(J179:J183)</f>
        <v>0</v>
      </c>
      <c r="K177" s="179">
        <f>SUM(K179:K183)</f>
        <v>0</v>
      </c>
      <c r="L177" s="180">
        <f>SUM(L179:L183)</f>
        <v>0</v>
      </c>
    </row>
    <row r="178" spans="1:12" s="160" customFormat="1" ht="12">
      <c r="A178" s="154"/>
      <c r="B178" s="173"/>
      <c r="C178" s="195" t="s">
        <v>190</v>
      </c>
      <c r="D178" s="196" t="s">
        <v>192</v>
      </c>
      <c r="E178" s="197">
        <v>10400</v>
      </c>
      <c r="F178" s="197">
        <v>10400</v>
      </c>
      <c r="G178" s="197">
        <v>10400</v>
      </c>
      <c r="H178" s="197"/>
      <c r="I178" s="197"/>
      <c r="J178" s="197"/>
      <c r="K178" s="197"/>
      <c r="L178" s="116"/>
    </row>
    <row r="179" spans="1:12" s="20" customFormat="1" ht="12">
      <c r="A179" s="161"/>
      <c r="B179" s="162"/>
      <c r="C179" s="162" t="s">
        <v>163</v>
      </c>
      <c r="D179" s="177" t="s">
        <v>197</v>
      </c>
      <c r="E179" s="166">
        <v>2170</v>
      </c>
      <c r="F179" s="166">
        <v>2170</v>
      </c>
      <c r="G179" s="166"/>
      <c r="H179" s="166">
        <v>2170</v>
      </c>
      <c r="I179" s="166"/>
      <c r="J179" s="166"/>
      <c r="K179" s="166"/>
      <c r="L179" s="167"/>
    </row>
    <row r="180" spans="1:12" s="20" customFormat="1" ht="12">
      <c r="A180" s="161"/>
      <c r="B180" s="162"/>
      <c r="C180" s="162" t="s">
        <v>165</v>
      </c>
      <c r="D180" s="177" t="s">
        <v>198</v>
      </c>
      <c r="E180" s="166">
        <v>270</v>
      </c>
      <c r="F180" s="166">
        <v>270</v>
      </c>
      <c r="G180" s="166"/>
      <c r="H180" s="166">
        <v>270</v>
      </c>
      <c r="I180" s="166"/>
      <c r="J180" s="166"/>
      <c r="K180" s="166"/>
      <c r="L180" s="167"/>
    </row>
    <row r="181" spans="1:12" s="20" customFormat="1" ht="12">
      <c r="A181" s="161"/>
      <c r="B181" s="162"/>
      <c r="C181" s="162" t="s">
        <v>169</v>
      </c>
      <c r="D181" s="177" t="s">
        <v>192</v>
      </c>
      <c r="E181" s="166">
        <v>2980</v>
      </c>
      <c r="F181" s="166">
        <v>2980</v>
      </c>
      <c r="G181" s="166">
        <v>2980</v>
      </c>
      <c r="H181" s="166"/>
      <c r="I181" s="166"/>
      <c r="J181" s="166"/>
      <c r="K181" s="166"/>
      <c r="L181" s="167"/>
    </row>
    <row r="182" spans="1:12" s="20" customFormat="1" ht="12">
      <c r="A182" s="161"/>
      <c r="B182" s="162"/>
      <c r="C182" s="162" t="s">
        <v>167</v>
      </c>
      <c r="D182" s="177" t="s">
        <v>168</v>
      </c>
      <c r="E182" s="166">
        <v>10000</v>
      </c>
      <c r="F182" s="166">
        <v>10000</v>
      </c>
      <c r="G182" s="166"/>
      <c r="H182" s="166"/>
      <c r="I182" s="166"/>
      <c r="J182" s="166"/>
      <c r="K182" s="166"/>
      <c r="L182" s="167"/>
    </row>
    <row r="183" spans="1:12" s="20" customFormat="1" ht="12">
      <c r="A183" s="161"/>
      <c r="B183" s="162"/>
      <c r="C183" s="162" t="s">
        <v>171</v>
      </c>
      <c r="D183" s="177" t="s">
        <v>172</v>
      </c>
      <c r="E183" s="166">
        <v>196400</v>
      </c>
      <c r="F183" s="166">
        <v>196400</v>
      </c>
      <c r="G183" s="166"/>
      <c r="H183" s="166"/>
      <c r="I183" s="166"/>
      <c r="J183" s="166"/>
      <c r="K183" s="166"/>
      <c r="L183" s="167"/>
    </row>
    <row r="184" spans="1:12" s="20" customFormat="1" ht="12">
      <c r="A184" s="161"/>
      <c r="B184" s="192"/>
      <c r="C184" s="192" t="s">
        <v>173</v>
      </c>
      <c r="D184" s="193" t="s">
        <v>174</v>
      </c>
      <c r="E184" s="194">
        <v>980</v>
      </c>
      <c r="F184" s="194">
        <v>980</v>
      </c>
      <c r="G184" s="194"/>
      <c r="H184" s="194"/>
      <c r="I184" s="194"/>
      <c r="J184" s="194"/>
      <c r="K184" s="194"/>
      <c r="L184" s="58"/>
    </row>
    <row r="185" spans="1:12" s="20" customFormat="1" ht="12">
      <c r="A185" s="161"/>
      <c r="B185" s="168"/>
      <c r="C185" s="168" t="s">
        <v>266</v>
      </c>
      <c r="D185" s="178" t="s">
        <v>267</v>
      </c>
      <c r="E185" s="172">
        <v>1220</v>
      </c>
      <c r="F185" s="172">
        <v>1220</v>
      </c>
      <c r="G185" s="172"/>
      <c r="H185" s="172"/>
      <c r="I185" s="172"/>
      <c r="J185" s="172"/>
      <c r="K185" s="172"/>
      <c r="L185" s="64"/>
    </row>
    <row r="186" spans="1:12" s="160" customFormat="1" ht="24">
      <c r="A186" s="154"/>
      <c r="B186" s="173" t="s">
        <v>268</v>
      </c>
      <c r="C186" s="173"/>
      <c r="D186" s="174" t="s">
        <v>269</v>
      </c>
      <c r="E186" s="179">
        <f aca="true" t="shared" si="26" ref="E186:L186">SUM(E187:E203)</f>
        <v>292305</v>
      </c>
      <c r="F186" s="179">
        <f t="shared" si="26"/>
        <v>292305</v>
      </c>
      <c r="G186" s="179">
        <f t="shared" si="26"/>
        <v>217000</v>
      </c>
      <c r="H186" s="179">
        <f>SUM(H187:H203)</f>
        <v>44930</v>
      </c>
      <c r="I186" s="179">
        <f t="shared" si="26"/>
        <v>0</v>
      </c>
      <c r="J186" s="179">
        <f t="shared" si="26"/>
        <v>0</v>
      </c>
      <c r="K186" s="179">
        <f t="shared" si="26"/>
        <v>0</v>
      </c>
      <c r="L186" s="180">
        <f t="shared" si="26"/>
        <v>0</v>
      </c>
    </row>
    <row r="187" spans="1:12" s="20" customFormat="1" ht="24">
      <c r="A187" s="161"/>
      <c r="B187" s="162"/>
      <c r="C187" s="162" t="s">
        <v>205</v>
      </c>
      <c r="D187" s="177" t="s">
        <v>255</v>
      </c>
      <c r="E187" s="166">
        <v>210</v>
      </c>
      <c r="F187" s="166">
        <v>210</v>
      </c>
      <c r="G187" s="166"/>
      <c r="H187" s="166"/>
      <c r="I187" s="166"/>
      <c r="J187" s="166"/>
      <c r="K187" s="166"/>
      <c r="L187" s="167"/>
    </row>
    <row r="188" spans="1:12" s="20" customFormat="1" ht="12">
      <c r="A188" s="161"/>
      <c r="B188" s="162"/>
      <c r="C188" s="162" t="s">
        <v>190</v>
      </c>
      <c r="D188" s="177" t="s">
        <v>191</v>
      </c>
      <c r="E188" s="166">
        <v>202500</v>
      </c>
      <c r="F188" s="166">
        <v>202500</v>
      </c>
      <c r="G188" s="166">
        <v>202500</v>
      </c>
      <c r="H188" s="166"/>
      <c r="I188" s="166"/>
      <c r="J188" s="166"/>
      <c r="K188" s="166"/>
      <c r="L188" s="167"/>
    </row>
    <row r="189" spans="1:12" s="20" customFormat="1" ht="12">
      <c r="A189" s="161"/>
      <c r="B189" s="162"/>
      <c r="C189" s="162" t="s">
        <v>195</v>
      </c>
      <c r="D189" s="177" t="s">
        <v>196</v>
      </c>
      <c r="E189" s="166">
        <v>14500</v>
      </c>
      <c r="F189" s="166">
        <v>14500</v>
      </c>
      <c r="G189" s="166">
        <v>14500</v>
      </c>
      <c r="H189" s="166"/>
      <c r="I189" s="166"/>
      <c r="J189" s="166"/>
      <c r="K189" s="166"/>
      <c r="L189" s="167"/>
    </row>
    <row r="190" spans="1:12" s="20" customFormat="1" ht="12">
      <c r="A190" s="161"/>
      <c r="B190" s="162"/>
      <c r="C190" s="162" t="s">
        <v>163</v>
      </c>
      <c r="D190" s="177" t="s">
        <v>197</v>
      </c>
      <c r="E190" s="166">
        <v>39580</v>
      </c>
      <c r="F190" s="166">
        <v>39580</v>
      </c>
      <c r="G190" s="166"/>
      <c r="H190" s="166">
        <v>39580</v>
      </c>
      <c r="I190" s="166"/>
      <c r="J190" s="166"/>
      <c r="K190" s="166"/>
      <c r="L190" s="167"/>
    </row>
    <row r="191" spans="1:12" s="20" customFormat="1" ht="12">
      <c r="A191" s="161"/>
      <c r="B191" s="162"/>
      <c r="C191" s="162" t="s">
        <v>165</v>
      </c>
      <c r="D191" s="177" t="s">
        <v>198</v>
      </c>
      <c r="E191" s="166">
        <v>5350</v>
      </c>
      <c r="F191" s="166">
        <v>5350</v>
      </c>
      <c r="G191" s="166"/>
      <c r="H191" s="166">
        <v>5350</v>
      </c>
      <c r="I191" s="166"/>
      <c r="J191" s="166"/>
      <c r="K191" s="166"/>
      <c r="L191" s="167"/>
    </row>
    <row r="192" spans="1:12" s="20" customFormat="1" ht="12">
      <c r="A192" s="161"/>
      <c r="B192" s="162"/>
      <c r="C192" s="162" t="s">
        <v>167</v>
      </c>
      <c r="D192" s="177" t="s">
        <v>168</v>
      </c>
      <c r="E192" s="166">
        <v>10100</v>
      </c>
      <c r="F192" s="166">
        <v>10100</v>
      </c>
      <c r="G192" s="166"/>
      <c r="H192" s="166"/>
      <c r="I192" s="166"/>
      <c r="J192" s="166"/>
      <c r="K192" s="166"/>
      <c r="L192" s="167"/>
    </row>
    <row r="193" spans="1:12" s="20" customFormat="1" ht="12">
      <c r="A193" s="161"/>
      <c r="B193" s="162"/>
      <c r="C193" s="162" t="s">
        <v>181</v>
      </c>
      <c r="D193" s="177" t="s">
        <v>182</v>
      </c>
      <c r="E193" s="166">
        <v>500</v>
      </c>
      <c r="F193" s="166">
        <v>500</v>
      </c>
      <c r="G193" s="166"/>
      <c r="H193" s="166"/>
      <c r="I193" s="166"/>
      <c r="J193" s="166"/>
      <c r="K193" s="166"/>
      <c r="L193" s="167"/>
    </row>
    <row r="194" spans="1:12" s="20" customFormat="1" ht="12">
      <c r="A194" s="161"/>
      <c r="B194" s="162"/>
      <c r="C194" s="162" t="s">
        <v>211</v>
      </c>
      <c r="D194" s="177" t="s">
        <v>212</v>
      </c>
      <c r="E194" s="166">
        <v>210</v>
      </c>
      <c r="F194" s="166">
        <v>210</v>
      </c>
      <c r="G194" s="166"/>
      <c r="H194" s="166"/>
      <c r="I194" s="166"/>
      <c r="J194" s="166"/>
      <c r="K194" s="166"/>
      <c r="L194" s="167"/>
    </row>
    <row r="195" spans="1:12" s="20" customFormat="1" ht="12">
      <c r="A195" s="161"/>
      <c r="B195" s="162"/>
      <c r="C195" s="162" t="s">
        <v>171</v>
      </c>
      <c r="D195" s="177" t="s">
        <v>172</v>
      </c>
      <c r="E195" s="166">
        <v>3700</v>
      </c>
      <c r="F195" s="166">
        <v>3700</v>
      </c>
      <c r="G195" s="166"/>
      <c r="H195" s="166"/>
      <c r="I195" s="166"/>
      <c r="J195" s="166"/>
      <c r="K195" s="166"/>
      <c r="L195" s="167"/>
    </row>
    <row r="196" spans="1:12" s="20" customFormat="1" ht="12">
      <c r="A196" s="161"/>
      <c r="B196" s="162"/>
      <c r="C196" s="162" t="s">
        <v>213</v>
      </c>
      <c r="D196" s="177" t="s">
        <v>270</v>
      </c>
      <c r="E196" s="166">
        <v>800</v>
      </c>
      <c r="F196" s="166">
        <v>800</v>
      </c>
      <c r="G196" s="166"/>
      <c r="H196" s="166"/>
      <c r="I196" s="166"/>
      <c r="J196" s="166"/>
      <c r="K196" s="166"/>
      <c r="L196" s="167"/>
    </row>
    <row r="197" spans="1:12" s="20" customFormat="1" ht="28.5" customHeight="1">
      <c r="A197" s="161"/>
      <c r="B197" s="162"/>
      <c r="C197" s="162" t="s">
        <v>217</v>
      </c>
      <c r="D197" s="177" t="s">
        <v>218</v>
      </c>
      <c r="E197" s="166">
        <v>3000</v>
      </c>
      <c r="F197" s="166">
        <v>3000</v>
      </c>
      <c r="G197" s="166"/>
      <c r="H197" s="166"/>
      <c r="I197" s="166"/>
      <c r="J197" s="166"/>
      <c r="K197" s="166"/>
      <c r="L197" s="167"/>
    </row>
    <row r="198" spans="1:12" s="20" customFormat="1" ht="12">
      <c r="A198" s="161"/>
      <c r="B198" s="162"/>
      <c r="C198" s="162" t="s">
        <v>219</v>
      </c>
      <c r="D198" s="177" t="s">
        <v>220</v>
      </c>
      <c r="E198" s="166">
        <v>1450</v>
      </c>
      <c r="F198" s="166">
        <v>1450</v>
      </c>
      <c r="G198" s="166"/>
      <c r="H198" s="166"/>
      <c r="I198" s="166"/>
      <c r="J198" s="166"/>
      <c r="K198" s="166"/>
      <c r="L198" s="167"/>
    </row>
    <row r="199" spans="1:12" s="20" customFormat="1" ht="12">
      <c r="A199" s="161"/>
      <c r="B199" s="162"/>
      <c r="C199" s="162" t="s">
        <v>173</v>
      </c>
      <c r="D199" s="177" t="s">
        <v>174</v>
      </c>
      <c r="E199" s="166">
        <v>450</v>
      </c>
      <c r="F199" s="166">
        <v>450</v>
      </c>
      <c r="G199" s="166"/>
      <c r="H199" s="166"/>
      <c r="I199" s="166"/>
      <c r="J199" s="166"/>
      <c r="K199" s="166"/>
      <c r="L199" s="167"/>
    </row>
    <row r="200" spans="1:12" s="20" customFormat="1" ht="24">
      <c r="A200" s="161"/>
      <c r="B200" s="162"/>
      <c r="C200" s="162" t="s">
        <v>221</v>
      </c>
      <c r="D200" s="177" t="s">
        <v>222</v>
      </c>
      <c r="E200" s="166">
        <v>5655</v>
      </c>
      <c r="F200" s="166">
        <v>5655</v>
      </c>
      <c r="G200" s="166"/>
      <c r="H200" s="166"/>
      <c r="I200" s="166"/>
      <c r="J200" s="166"/>
      <c r="K200" s="166"/>
      <c r="L200" s="167"/>
    </row>
    <row r="201" spans="1:12" s="20" customFormat="1" ht="24">
      <c r="A201" s="161"/>
      <c r="B201" s="192"/>
      <c r="C201" s="162" t="s">
        <v>203</v>
      </c>
      <c r="D201" s="177" t="s">
        <v>204</v>
      </c>
      <c r="E201" s="194">
        <v>500</v>
      </c>
      <c r="F201" s="194">
        <v>500</v>
      </c>
      <c r="G201" s="194"/>
      <c r="H201" s="194"/>
      <c r="I201" s="194"/>
      <c r="J201" s="194"/>
      <c r="K201" s="194"/>
      <c r="L201" s="58"/>
    </row>
    <row r="202" spans="1:12" s="20" customFormat="1" ht="24">
      <c r="A202" s="161"/>
      <c r="B202" s="192"/>
      <c r="C202" s="162" t="s">
        <v>225</v>
      </c>
      <c r="D202" s="177" t="s">
        <v>226</v>
      </c>
      <c r="E202" s="194">
        <v>600</v>
      </c>
      <c r="F202" s="194">
        <v>600</v>
      </c>
      <c r="G202" s="194"/>
      <c r="H202" s="194"/>
      <c r="I202" s="194"/>
      <c r="J202" s="194"/>
      <c r="K202" s="194"/>
      <c r="L202" s="58"/>
    </row>
    <row r="203" spans="1:12" s="20" customFormat="1" ht="24">
      <c r="A203" s="161"/>
      <c r="B203" s="192"/>
      <c r="C203" s="162" t="s">
        <v>227</v>
      </c>
      <c r="D203" s="177" t="s">
        <v>228</v>
      </c>
      <c r="E203" s="194">
        <v>3200</v>
      </c>
      <c r="F203" s="194">
        <v>3200</v>
      </c>
      <c r="G203" s="194"/>
      <c r="H203" s="194"/>
      <c r="I203" s="194"/>
      <c r="J203" s="194"/>
      <c r="K203" s="194"/>
      <c r="L203" s="58"/>
    </row>
    <row r="204" spans="1:12" s="20" customFormat="1" ht="12">
      <c r="A204" s="161"/>
      <c r="B204" s="168"/>
      <c r="C204" s="168"/>
      <c r="D204" s="178"/>
      <c r="E204" s="172"/>
      <c r="F204" s="172"/>
      <c r="G204" s="172"/>
      <c r="H204" s="172"/>
      <c r="I204" s="172"/>
      <c r="J204" s="172"/>
      <c r="K204" s="172"/>
      <c r="L204" s="64"/>
    </row>
    <row r="205" spans="1:12" s="160" customFormat="1" ht="12">
      <c r="A205" s="154"/>
      <c r="B205" s="173" t="s">
        <v>271</v>
      </c>
      <c r="C205" s="173"/>
      <c r="D205" s="174" t="s">
        <v>272</v>
      </c>
      <c r="E205" s="179">
        <f>SUM(E206:E208)</f>
        <v>17214</v>
      </c>
      <c r="F205" s="179">
        <f>SUM(F206:F208)</f>
        <v>17214</v>
      </c>
      <c r="G205" s="179">
        <f aca="true" t="shared" si="27" ref="G205:L205">SUM(G206:G208)</f>
        <v>0</v>
      </c>
      <c r="H205" s="179">
        <f t="shared" si="27"/>
        <v>0</v>
      </c>
      <c r="I205" s="179">
        <f t="shared" si="27"/>
        <v>0</v>
      </c>
      <c r="J205" s="179">
        <f t="shared" si="27"/>
        <v>0</v>
      </c>
      <c r="K205" s="179">
        <f t="shared" si="27"/>
        <v>0</v>
      </c>
      <c r="L205" s="180">
        <f t="shared" si="27"/>
        <v>0</v>
      </c>
    </row>
    <row r="206" spans="1:12" s="20" customFormat="1" ht="12">
      <c r="A206" s="161"/>
      <c r="B206" s="162"/>
      <c r="C206" s="162" t="s">
        <v>171</v>
      </c>
      <c r="D206" s="177" t="s">
        <v>172</v>
      </c>
      <c r="E206" s="166">
        <v>5320</v>
      </c>
      <c r="F206" s="166">
        <v>5320</v>
      </c>
      <c r="G206" s="166"/>
      <c r="H206" s="166"/>
      <c r="I206" s="166"/>
      <c r="J206" s="166"/>
      <c r="K206" s="166"/>
      <c r="L206" s="167"/>
    </row>
    <row r="207" spans="1:12" s="20" customFormat="1" ht="12">
      <c r="A207" s="161"/>
      <c r="B207" s="162"/>
      <c r="C207" s="162" t="s">
        <v>219</v>
      </c>
      <c r="D207" s="177" t="s">
        <v>273</v>
      </c>
      <c r="E207" s="166">
        <v>5788</v>
      </c>
      <c r="F207" s="166">
        <v>5788</v>
      </c>
      <c r="G207" s="166"/>
      <c r="H207" s="166"/>
      <c r="I207" s="166"/>
      <c r="J207" s="166"/>
      <c r="K207" s="166"/>
      <c r="L207" s="167"/>
    </row>
    <row r="208" spans="1:12" s="20" customFormat="1" ht="24">
      <c r="A208" s="161"/>
      <c r="B208" s="168"/>
      <c r="C208" s="168" t="s">
        <v>203</v>
      </c>
      <c r="D208" s="178" t="s">
        <v>204</v>
      </c>
      <c r="E208" s="172">
        <v>6106</v>
      </c>
      <c r="F208" s="172">
        <v>6106</v>
      </c>
      <c r="G208" s="172"/>
      <c r="H208" s="172"/>
      <c r="I208" s="172"/>
      <c r="J208" s="172"/>
      <c r="K208" s="172"/>
      <c r="L208" s="64"/>
    </row>
    <row r="209" spans="1:12" s="160" customFormat="1" ht="12">
      <c r="A209" s="154"/>
      <c r="B209" s="173" t="s">
        <v>109</v>
      </c>
      <c r="C209" s="173"/>
      <c r="D209" s="174" t="s">
        <v>18</v>
      </c>
      <c r="E209" s="179">
        <f>SUM(E210:E211)</f>
        <v>50693</v>
      </c>
      <c r="F209" s="179">
        <f>SUM(F210:F211)</f>
        <v>50693</v>
      </c>
      <c r="G209" s="179">
        <f aca="true" t="shared" si="28" ref="G209:L209">SUM(G210:G211)</f>
        <v>0</v>
      </c>
      <c r="H209" s="179">
        <f t="shared" si="28"/>
        <v>0</v>
      </c>
      <c r="I209" s="179">
        <f t="shared" si="28"/>
        <v>0</v>
      </c>
      <c r="J209" s="179">
        <f t="shared" si="28"/>
        <v>0</v>
      </c>
      <c r="K209" s="179">
        <f t="shared" si="28"/>
        <v>0</v>
      </c>
      <c r="L209" s="180">
        <f t="shared" si="28"/>
        <v>0</v>
      </c>
    </row>
    <row r="210" spans="1:12" s="20" customFormat="1" ht="12">
      <c r="A210" s="161"/>
      <c r="B210" s="162"/>
      <c r="C210" s="162" t="s">
        <v>171</v>
      </c>
      <c r="D210" s="177" t="s">
        <v>172</v>
      </c>
      <c r="E210" s="166">
        <v>18773</v>
      </c>
      <c r="F210" s="166">
        <v>18773</v>
      </c>
      <c r="G210" s="166"/>
      <c r="H210" s="166"/>
      <c r="I210" s="166"/>
      <c r="J210" s="166"/>
      <c r="K210" s="166"/>
      <c r="L210" s="167"/>
    </row>
    <row r="211" spans="1:12" s="20" customFormat="1" ht="12">
      <c r="A211" s="161"/>
      <c r="B211" s="162"/>
      <c r="C211" s="162" t="s">
        <v>221</v>
      </c>
      <c r="D211" s="177" t="s">
        <v>274</v>
      </c>
      <c r="E211" s="166">
        <v>31920</v>
      </c>
      <c r="F211" s="166">
        <v>31920</v>
      </c>
      <c r="G211" s="166"/>
      <c r="H211" s="166"/>
      <c r="I211" s="166"/>
      <c r="J211" s="166"/>
      <c r="K211" s="166"/>
      <c r="L211" s="167"/>
    </row>
    <row r="212" spans="1:12" s="20" customFormat="1" ht="12">
      <c r="A212" s="198"/>
      <c r="B212" s="192"/>
      <c r="C212" s="192"/>
      <c r="D212" s="193"/>
      <c r="E212" s="194"/>
      <c r="F212" s="194"/>
      <c r="G212" s="194"/>
      <c r="H212" s="194"/>
      <c r="I212" s="194"/>
      <c r="J212" s="194"/>
      <c r="K212" s="194"/>
      <c r="L212" s="58"/>
    </row>
    <row r="213" spans="1:12" s="118" customFormat="1" ht="12">
      <c r="A213" s="182" t="s">
        <v>110</v>
      </c>
      <c r="B213" s="183"/>
      <c r="C213" s="203"/>
      <c r="D213" s="184" t="s">
        <v>111</v>
      </c>
      <c r="E213" s="185">
        <f aca="true" t="shared" si="29" ref="E213:L213">SUM(E219,E214)</f>
        <v>77000</v>
      </c>
      <c r="F213" s="185">
        <f t="shared" si="29"/>
        <v>77000</v>
      </c>
      <c r="G213" s="185">
        <f t="shared" si="29"/>
        <v>21000</v>
      </c>
      <c r="H213" s="185">
        <f t="shared" si="29"/>
        <v>0</v>
      </c>
      <c r="I213" s="185">
        <f t="shared" si="29"/>
        <v>0</v>
      </c>
      <c r="J213" s="185">
        <f t="shared" si="29"/>
        <v>0</v>
      </c>
      <c r="K213" s="185">
        <f t="shared" si="29"/>
        <v>0</v>
      </c>
      <c r="L213" s="186">
        <f t="shared" si="29"/>
        <v>0</v>
      </c>
    </row>
    <row r="214" spans="1:12" s="118" customFormat="1" ht="12">
      <c r="A214" s="204"/>
      <c r="B214" s="205">
        <v>85153</v>
      </c>
      <c r="C214" s="206"/>
      <c r="D214" s="207" t="s">
        <v>275</v>
      </c>
      <c r="E214" s="208">
        <f aca="true" t="shared" si="30" ref="E214:L214">SUM(E215:E218)</f>
        <v>20000</v>
      </c>
      <c r="F214" s="209">
        <f t="shared" si="30"/>
        <v>20000</v>
      </c>
      <c r="G214" s="208">
        <f t="shared" si="30"/>
        <v>0</v>
      </c>
      <c r="H214" s="209">
        <f t="shared" si="30"/>
        <v>0</v>
      </c>
      <c r="I214" s="208">
        <f t="shared" si="30"/>
        <v>0</v>
      </c>
      <c r="J214" s="209">
        <f t="shared" si="30"/>
        <v>0</v>
      </c>
      <c r="K214" s="208">
        <f t="shared" si="30"/>
        <v>0</v>
      </c>
      <c r="L214" s="210">
        <f t="shared" si="30"/>
        <v>0</v>
      </c>
    </row>
    <row r="215" spans="1:12" s="20" customFormat="1" ht="12">
      <c r="A215" s="211"/>
      <c r="B215" s="212"/>
      <c r="C215" s="213" t="s">
        <v>167</v>
      </c>
      <c r="D215" s="214" t="s">
        <v>168</v>
      </c>
      <c r="E215" s="215">
        <v>2000</v>
      </c>
      <c r="F215" s="216">
        <v>2000</v>
      </c>
      <c r="G215" s="215"/>
      <c r="H215" s="216"/>
      <c r="I215" s="215"/>
      <c r="J215" s="216"/>
      <c r="K215" s="215"/>
      <c r="L215" s="217"/>
    </row>
    <row r="216" spans="1:12" s="20" customFormat="1" ht="12">
      <c r="A216" s="211"/>
      <c r="B216" s="212"/>
      <c r="C216" s="213" t="s">
        <v>171</v>
      </c>
      <c r="D216" s="214" t="s">
        <v>183</v>
      </c>
      <c r="E216" s="215">
        <v>16500</v>
      </c>
      <c r="F216" s="216">
        <v>16500</v>
      </c>
      <c r="G216" s="215"/>
      <c r="H216" s="216"/>
      <c r="I216" s="215"/>
      <c r="J216" s="216"/>
      <c r="K216" s="215"/>
      <c r="L216" s="217"/>
    </row>
    <row r="217" spans="1:12" s="20" customFormat="1" ht="12">
      <c r="A217" s="211"/>
      <c r="B217" s="212"/>
      <c r="C217" s="213" t="s">
        <v>219</v>
      </c>
      <c r="D217" s="214" t="s">
        <v>220</v>
      </c>
      <c r="E217" s="215">
        <v>1500</v>
      </c>
      <c r="F217" s="216">
        <v>1500</v>
      </c>
      <c r="G217" s="215"/>
      <c r="H217" s="216"/>
      <c r="I217" s="215"/>
      <c r="J217" s="216"/>
      <c r="K217" s="215"/>
      <c r="L217" s="217"/>
    </row>
    <row r="218" spans="1:12" s="118" customFormat="1" ht="12">
      <c r="A218" s="218"/>
      <c r="B218" s="219"/>
      <c r="C218" s="220"/>
      <c r="D218" s="221"/>
      <c r="E218" s="222"/>
      <c r="F218" s="223"/>
      <c r="G218" s="222"/>
      <c r="H218" s="223"/>
      <c r="I218" s="222"/>
      <c r="J218" s="223"/>
      <c r="K218" s="222"/>
      <c r="L218" s="224"/>
    </row>
    <row r="219" spans="1:12" s="160" customFormat="1" ht="12">
      <c r="A219" s="187"/>
      <c r="B219" s="173" t="s">
        <v>112</v>
      </c>
      <c r="C219" s="173"/>
      <c r="D219" s="79" t="s">
        <v>113</v>
      </c>
      <c r="E219" s="175">
        <f aca="true" t="shared" si="31" ref="E219:L219">SUM(E220:E225)</f>
        <v>57000</v>
      </c>
      <c r="F219" s="179">
        <f t="shared" si="31"/>
        <v>57000</v>
      </c>
      <c r="G219" s="179">
        <f t="shared" si="31"/>
        <v>21000</v>
      </c>
      <c r="H219" s="179">
        <f t="shared" si="31"/>
        <v>0</v>
      </c>
      <c r="I219" s="179">
        <f t="shared" si="31"/>
        <v>0</v>
      </c>
      <c r="J219" s="179">
        <f t="shared" si="31"/>
        <v>0</v>
      </c>
      <c r="K219" s="179">
        <f t="shared" si="31"/>
        <v>0</v>
      </c>
      <c r="L219" s="180">
        <f t="shared" si="31"/>
        <v>0</v>
      </c>
    </row>
    <row r="220" spans="1:12" s="20" customFormat="1" ht="12">
      <c r="A220" s="161"/>
      <c r="B220" s="162"/>
      <c r="C220" s="162" t="s">
        <v>201</v>
      </c>
      <c r="D220" s="177" t="s">
        <v>202</v>
      </c>
      <c r="E220" s="166"/>
      <c r="F220" s="166"/>
      <c r="G220" s="166"/>
      <c r="H220" s="166"/>
      <c r="I220" s="166"/>
      <c r="J220" s="166"/>
      <c r="K220" s="166"/>
      <c r="L220" s="167"/>
    </row>
    <row r="221" spans="1:12" s="20" customFormat="1" ht="12">
      <c r="A221" s="161"/>
      <c r="B221" s="162"/>
      <c r="C221" s="162" t="s">
        <v>169</v>
      </c>
      <c r="D221" s="177" t="s">
        <v>209</v>
      </c>
      <c r="E221" s="166">
        <v>21000</v>
      </c>
      <c r="F221" s="166">
        <v>21000</v>
      </c>
      <c r="G221" s="166">
        <v>21000</v>
      </c>
      <c r="H221" s="166"/>
      <c r="I221" s="166"/>
      <c r="J221" s="166"/>
      <c r="K221" s="166"/>
      <c r="L221" s="167"/>
    </row>
    <row r="222" spans="1:12" s="20" customFormat="1" ht="12">
      <c r="A222" s="161"/>
      <c r="B222" s="162"/>
      <c r="C222" s="162" t="s">
        <v>167</v>
      </c>
      <c r="D222" s="177" t="s">
        <v>276</v>
      </c>
      <c r="E222" s="166">
        <v>6000</v>
      </c>
      <c r="F222" s="166">
        <v>6000</v>
      </c>
      <c r="G222" s="166"/>
      <c r="H222" s="166"/>
      <c r="I222" s="166"/>
      <c r="J222" s="166"/>
      <c r="K222" s="166"/>
      <c r="L222" s="167"/>
    </row>
    <row r="223" spans="1:12" s="20" customFormat="1" ht="12">
      <c r="A223" s="161"/>
      <c r="B223" s="162"/>
      <c r="C223" s="162" t="s">
        <v>181</v>
      </c>
      <c r="D223" s="177" t="s">
        <v>182</v>
      </c>
      <c r="E223" s="166">
        <v>500</v>
      </c>
      <c r="F223" s="166">
        <v>500</v>
      </c>
      <c r="G223" s="166"/>
      <c r="H223" s="166"/>
      <c r="I223" s="166"/>
      <c r="J223" s="166"/>
      <c r="K223" s="166"/>
      <c r="L223" s="167"/>
    </row>
    <row r="224" spans="1:12" s="20" customFormat="1" ht="12">
      <c r="A224" s="161"/>
      <c r="B224" s="162"/>
      <c r="C224" s="162" t="s">
        <v>171</v>
      </c>
      <c r="D224" s="177" t="s">
        <v>172</v>
      </c>
      <c r="E224" s="166">
        <v>28500</v>
      </c>
      <c r="F224" s="166">
        <v>28500</v>
      </c>
      <c r="G224" s="166"/>
      <c r="H224" s="166"/>
      <c r="I224" s="166"/>
      <c r="J224" s="166"/>
      <c r="K224" s="166"/>
      <c r="L224" s="167"/>
    </row>
    <row r="225" spans="1:12" s="20" customFormat="1" ht="12">
      <c r="A225" s="161"/>
      <c r="B225" s="168"/>
      <c r="C225" s="168" t="s">
        <v>219</v>
      </c>
      <c r="D225" s="178" t="s">
        <v>220</v>
      </c>
      <c r="E225" s="172">
        <v>1000</v>
      </c>
      <c r="F225" s="172">
        <v>1000</v>
      </c>
      <c r="G225" s="172"/>
      <c r="H225" s="172"/>
      <c r="I225" s="172"/>
      <c r="J225" s="172"/>
      <c r="K225" s="172"/>
      <c r="L225" s="64"/>
    </row>
    <row r="226" spans="1:12" s="20" customFormat="1" ht="12">
      <c r="A226" s="198"/>
      <c r="B226" s="192"/>
      <c r="C226" s="192"/>
      <c r="D226" s="193"/>
      <c r="E226" s="194"/>
      <c r="F226" s="194"/>
      <c r="G226" s="194"/>
      <c r="H226" s="194"/>
      <c r="I226" s="194"/>
      <c r="J226" s="194"/>
      <c r="K226" s="194"/>
      <c r="L226" s="58"/>
    </row>
    <row r="227" spans="1:12" s="118" customFormat="1" ht="12">
      <c r="A227" s="182" t="s">
        <v>116</v>
      </c>
      <c r="B227" s="183"/>
      <c r="C227" s="183"/>
      <c r="D227" s="184" t="s">
        <v>117</v>
      </c>
      <c r="E227" s="185">
        <f aca="true" t="shared" si="32" ref="E227:L227">SUM(E228+E231+E248+E251+E254+E257+E277+E286)</f>
        <v>2768856</v>
      </c>
      <c r="F227" s="185">
        <f t="shared" si="32"/>
        <v>2768856</v>
      </c>
      <c r="G227" s="185">
        <f>SUM(G228+G231+G248+G251+G254+G257+G277+G286)</f>
        <v>312447</v>
      </c>
      <c r="H227" s="185">
        <f t="shared" si="32"/>
        <v>55723</v>
      </c>
      <c r="I227" s="185">
        <f t="shared" si="32"/>
        <v>0</v>
      </c>
      <c r="J227" s="185">
        <f t="shared" si="32"/>
        <v>0</v>
      </c>
      <c r="K227" s="185">
        <f t="shared" si="32"/>
        <v>0</v>
      </c>
      <c r="L227" s="186">
        <f t="shared" si="32"/>
        <v>0</v>
      </c>
    </row>
    <row r="228" spans="1:12" s="160" customFormat="1" ht="12">
      <c r="A228" s="187"/>
      <c r="B228" s="173" t="s">
        <v>277</v>
      </c>
      <c r="C228" s="173"/>
      <c r="D228" s="174" t="s">
        <v>278</v>
      </c>
      <c r="E228" s="179">
        <f>SUM(E229)</f>
        <v>46900</v>
      </c>
      <c r="F228" s="179">
        <f>SUM(F229)</f>
        <v>46900</v>
      </c>
      <c r="G228" s="179">
        <f aca="true" t="shared" si="33" ref="G228:L228">SUM(G229)</f>
        <v>0</v>
      </c>
      <c r="H228" s="179">
        <f t="shared" si="33"/>
        <v>0</v>
      </c>
      <c r="I228" s="179">
        <f t="shared" si="33"/>
        <v>0</v>
      </c>
      <c r="J228" s="179">
        <f t="shared" si="33"/>
        <v>0</v>
      </c>
      <c r="K228" s="179">
        <f t="shared" si="33"/>
        <v>0</v>
      </c>
      <c r="L228" s="180">
        <f t="shared" si="33"/>
        <v>0</v>
      </c>
    </row>
    <row r="229" spans="1:12" s="20" customFormat="1" ht="12">
      <c r="A229" s="161"/>
      <c r="B229" s="162"/>
      <c r="C229" s="162" t="s">
        <v>279</v>
      </c>
      <c r="D229" s="177" t="s">
        <v>280</v>
      </c>
      <c r="E229" s="166">
        <v>46900</v>
      </c>
      <c r="F229" s="166">
        <v>46900</v>
      </c>
      <c r="G229" s="166"/>
      <c r="H229" s="166"/>
      <c r="I229" s="166"/>
      <c r="J229" s="166"/>
      <c r="K229" s="166"/>
      <c r="L229" s="167"/>
    </row>
    <row r="230" spans="1:12" s="20" customFormat="1" ht="12">
      <c r="A230" s="161"/>
      <c r="B230" s="168"/>
      <c r="C230" s="168"/>
      <c r="D230" s="178" t="s">
        <v>281</v>
      </c>
      <c r="E230" s="172"/>
      <c r="F230" s="172"/>
      <c r="G230" s="172"/>
      <c r="H230" s="172"/>
      <c r="I230" s="172"/>
      <c r="J230" s="172"/>
      <c r="K230" s="172"/>
      <c r="L230" s="64"/>
    </row>
    <row r="231" spans="1:12" s="160" customFormat="1" ht="36">
      <c r="A231" s="154"/>
      <c r="B231" s="173" t="s">
        <v>118</v>
      </c>
      <c r="C231" s="173"/>
      <c r="D231" s="174" t="s">
        <v>282</v>
      </c>
      <c r="E231" s="179">
        <f aca="true" t="shared" si="34" ref="E231:L231">SUM(E232:E247)</f>
        <v>1777019</v>
      </c>
      <c r="F231" s="179">
        <f t="shared" si="34"/>
        <v>1777019</v>
      </c>
      <c r="G231" s="179">
        <f t="shared" si="34"/>
        <v>33350</v>
      </c>
      <c r="H231" s="179">
        <f t="shared" si="34"/>
        <v>5918</v>
      </c>
      <c r="I231" s="179">
        <f t="shared" si="34"/>
        <v>0</v>
      </c>
      <c r="J231" s="179">
        <f t="shared" si="34"/>
        <v>0</v>
      </c>
      <c r="K231" s="179">
        <f t="shared" si="34"/>
        <v>0</v>
      </c>
      <c r="L231" s="180">
        <f t="shared" si="34"/>
        <v>0</v>
      </c>
    </row>
    <row r="232" spans="1:12" s="20" customFormat="1" ht="12">
      <c r="A232" s="161"/>
      <c r="B232" s="162"/>
      <c r="C232" s="162" t="s">
        <v>279</v>
      </c>
      <c r="D232" s="177" t="s">
        <v>281</v>
      </c>
      <c r="E232" s="166">
        <v>1725261</v>
      </c>
      <c r="F232" s="166">
        <v>1725261</v>
      </c>
      <c r="G232" s="166"/>
      <c r="H232" s="166"/>
      <c r="I232" s="166"/>
      <c r="J232" s="166"/>
      <c r="K232" s="166"/>
      <c r="L232" s="167"/>
    </row>
    <row r="233" spans="1:12" s="20" customFormat="1" ht="12">
      <c r="A233" s="161"/>
      <c r="B233" s="162"/>
      <c r="C233" s="162" t="s">
        <v>190</v>
      </c>
      <c r="D233" s="177" t="s">
        <v>191</v>
      </c>
      <c r="E233" s="166">
        <v>30000</v>
      </c>
      <c r="F233" s="166">
        <v>30000</v>
      </c>
      <c r="G233" s="166">
        <v>30000</v>
      </c>
      <c r="H233" s="166"/>
      <c r="I233" s="166"/>
      <c r="J233" s="166"/>
      <c r="K233" s="166"/>
      <c r="L233" s="167"/>
    </row>
    <row r="234" spans="1:12" s="20" customFormat="1" ht="12">
      <c r="A234" s="161"/>
      <c r="B234" s="162"/>
      <c r="C234" s="162" t="s">
        <v>195</v>
      </c>
      <c r="D234" s="177" t="s">
        <v>196</v>
      </c>
      <c r="E234" s="166">
        <v>2550</v>
      </c>
      <c r="F234" s="166">
        <v>2550</v>
      </c>
      <c r="G234" s="166">
        <v>2550</v>
      </c>
      <c r="H234" s="166"/>
      <c r="I234" s="166"/>
      <c r="J234" s="166"/>
      <c r="K234" s="166"/>
      <c r="L234" s="167"/>
    </row>
    <row r="235" spans="1:12" s="20" customFormat="1" ht="12">
      <c r="A235" s="161"/>
      <c r="B235" s="162"/>
      <c r="C235" s="162" t="s">
        <v>163</v>
      </c>
      <c r="D235" s="177" t="s">
        <v>197</v>
      </c>
      <c r="E235" s="166">
        <v>5120</v>
      </c>
      <c r="F235" s="166">
        <v>5120</v>
      </c>
      <c r="G235" s="166"/>
      <c r="H235" s="166">
        <v>5120</v>
      </c>
      <c r="I235" s="166"/>
      <c r="J235" s="166"/>
      <c r="K235" s="166"/>
      <c r="L235" s="167"/>
    </row>
    <row r="236" spans="1:12" s="20" customFormat="1" ht="12">
      <c r="A236" s="161"/>
      <c r="B236" s="162"/>
      <c r="C236" s="162" t="s">
        <v>165</v>
      </c>
      <c r="D236" s="177" t="s">
        <v>283</v>
      </c>
      <c r="E236" s="166">
        <v>798</v>
      </c>
      <c r="F236" s="166">
        <v>798</v>
      </c>
      <c r="G236" s="166"/>
      <c r="H236" s="166">
        <v>798</v>
      </c>
      <c r="I236" s="166"/>
      <c r="J236" s="166"/>
      <c r="K236" s="166"/>
      <c r="L236" s="167"/>
    </row>
    <row r="237" spans="1:12" s="20" customFormat="1" ht="12">
      <c r="A237" s="161"/>
      <c r="B237" s="162"/>
      <c r="C237" s="162" t="s">
        <v>169</v>
      </c>
      <c r="D237" s="177" t="s">
        <v>192</v>
      </c>
      <c r="E237" s="166">
        <v>800</v>
      </c>
      <c r="F237" s="166">
        <v>800</v>
      </c>
      <c r="G237" s="166">
        <v>800</v>
      </c>
      <c r="H237" s="166"/>
      <c r="I237" s="166"/>
      <c r="J237" s="166"/>
      <c r="K237" s="166"/>
      <c r="L237" s="167"/>
    </row>
    <row r="238" spans="1:12" s="20" customFormat="1" ht="12">
      <c r="A238" s="161"/>
      <c r="B238" s="162"/>
      <c r="C238" s="162" t="s">
        <v>167</v>
      </c>
      <c r="D238" s="177" t="s">
        <v>168</v>
      </c>
      <c r="E238" s="166">
        <v>3605</v>
      </c>
      <c r="F238" s="166">
        <v>3605</v>
      </c>
      <c r="G238" s="166"/>
      <c r="H238" s="166"/>
      <c r="I238" s="166"/>
      <c r="J238" s="166"/>
      <c r="K238" s="166"/>
      <c r="L238" s="167"/>
    </row>
    <row r="239" spans="1:12" s="20" customFormat="1" ht="12">
      <c r="A239" s="161"/>
      <c r="B239" s="162"/>
      <c r="C239" s="162" t="s">
        <v>181</v>
      </c>
      <c r="D239" s="177" t="s">
        <v>182</v>
      </c>
      <c r="E239" s="166">
        <v>200</v>
      </c>
      <c r="F239" s="166">
        <v>200</v>
      </c>
      <c r="G239" s="166"/>
      <c r="H239" s="166"/>
      <c r="I239" s="166"/>
      <c r="J239" s="166"/>
      <c r="K239" s="166"/>
      <c r="L239" s="167"/>
    </row>
    <row r="240" spans="1:12" s="20" customFormat="1" ht="12">
      <c r="A240" s="161"/>
      <c r="B240" s="162"/>
      <c r="C240" s="162" t="s">
        <v>171</v>
      </c>
      <c r="D240" s="177" t="s">
        <v>172</v>
      </c>
      <c r="E240" s="166">
        <v>3400</v>
      </c>
      <c r="F240" s="166">
        <v>3400</v>
      </c>
      <c r="G240" s="166"/>
      <c r="H240" s="166"/>
      <c r="I240" s="166"/>
      <c r="J240" s="166"/>
      <c r="K240" s="166"/>
      <c r="L240" s="167"/>
    </row>
    <row r="241" spans="1:12" s="20" customFormat="1" ht="12">
      <c r="A241" s="161"/>
      <c r="B241" s="162"/>
      <c r="C241" s="162" t="s">
        <v>213</v>
      </c>
      <c r="D241" s="177" t="s">
        <v>284</v>
      </c>
      <c r="E241" s="166">
        <v>300</v>
      </c>
      <c r="F241" s="166">
        <v>300</v>
      </c>
      <c r="G241" s="166"/>
      <c r="H241" s="166"/>
      <c r="I241" s="166"/>
      <c r="J241" s="166"/>
      <c r="K241" s="166"/>
      <c r="L241" s="167"/>
    </row>
    <row r="242" spans="1:12" s="20" customFormat="1" ht="27.75" customHeight="1">
      <c r="A242" s="161"/>
      <c r="B242" s="162"/>
      <c r="C242" s="162" t="s">
        <v>217</v>
      </c>
      <c r="D242" s="177" t="s">
        <v>218</v>
      </c>
      <c r="E242" s="166">
        <v>645</v>
      </c>
      <c r="F242" s="166">
        <v>645</v>
      </c>
      <c r="G242" s="166"/>
      <c r="H242" s="166"/>
      <c r="I242" s="166"/>
      <c r="J242" s="166"/>
      <c r="K242" s="166"/>
      <c r="L242" s="167"/>
    </row>
    <row r="243" spans="1:12" s="20" customFormat="1" ht="12">
      <c r="A243" s="161"/>
      <c r="B243" s="162"/>
      <c r="C243" s="162" t="s">
        <v>221</v>
      </c>
      <c r="D243" s="177" t="s">
        <v>274</v>
      </c>
      <c r="E243" s="166">
        <v>1523</v>
      </c>
      <c r="F243" s="166">
        <v>1523</v>
      </c>
      <c r="G243" s="166"/>
      <c r="H243" s="166"/>
      <c r="I243" s="166"/>
      <c r="J243" s="166"/>
      <c r="K243" s="166"/>
      <c r="L243" s="167"/>
    </row>
    <row r="244" spans="1:12" s="20" customFormat="1" ht="24">
      <c r="A244" s="161"/>
      <c r="B244" s="192"/>
      <c r="C244" s="162" t="s">
        <v>203</v>
      </c>
      <c r="D244" s="177" t="s">
        <v>204</v>
      </c>
      <c r="E244" s="194">
        <v>1000</v>
      </c>
      <c r="F244" s="194">
        <v>1000</v>
      </c>
      <c r="G244" s="194"/>
      <c r="H244" s="194"/>
      <c r="I244" s="194"/>
      <c r="J244" s="194"/>
      <c r="K244" s="194"/>
      <c r="L244" s="58"/>
    </row>
    <row r="245" spans="1:12" s="20" customFormat="1" ht="24">
      <c r="A245" s="161"/>
      <c r="B245" s="225"/>
      <c r="C245" s="225" t="s">
        <v>225</v>
      </c>
      <c r="D245" s="226" t="s">
        <v>226</v>
      </c>
      <c r="E245" s="227">
        <v>240</v>
      </c>
      <c r="F245" s="227">
        <v>240</v>
      </c>
      <c r="G245" s="227"/>
      <c r="H245" s="227"/>
      <c r="I245" s="227"/>
      <c r="J245" s="227"/>
      <c r="K245" s="227"/>
      <c r="L245" s="228"/>
    </row>
    <row r="246" spans="1:12" s="20" customFormat="1" ht="24">
      <c r="A246" s="161"/>
      <c r="B246" s="229"/>
      <c r="C246" s="229" t="s">
        <v>227</v>
      </c>
      <c r="D246" s="230" t="s">
        <v>228</v>
      </c>
      <c r="E246" s="231">
        <v>1577</v>
      </c>
      <c r="F246" s="231">
        <v>1577</v>
      </c>
      <c r="G246" s="231">
        <v>0</v>
      </c>
      <c r="H246" s="231"/>
      <c r="I246" s="231"/>
      <c r="J246" s="231"/>
      <c r="K246" s="231"/>
      <c r="L246" s="232"/>
    </row>
    <row r="247" spans="1:12" s="20" customFormat="1" ht="12">
      <c r="A247" s="161"/>
      <c r="B247" s="233"/>
      <c r="C247" s="233"/>
      <c r="D247" s="234"/>
      <c r="E247" s="235"/>
      <c r="F247" s="235"/>
      <c r="G247" s="235"/>
      <c r="H247" s="235"/>
      <c r="I247" s="235"/>
      <c r="J247" s="235"/>
      <c r="K247" s="235"/>
      <c r="L247" s="236"/>
    </row>
    <row r="248" spans="1:12" s="160" customFormat="1" ht="42" customHeight="1">
      <c r="A248" s="154"/>
      <c r="B248" s="173" t="s">
        <v>120</v>
      </c>
      <c r="C248" s="173"/>
      <c r="D248" s="174" t="s">
        <v>285</v>
      </c>
      <c r="E248" s="179">
        <f>SUM(E249)</f>
        <v>12148</v>
      </c>
      <c r="F248" s="179">
        <f>SUM(F249)</f>
        <v>12148</v>
      </c>
      <c r="G248" s="179">
        <f aca="true" t="shared" si="35" ref="G248:L248">SUM(G249)</f>
        <v>0</v>
      </c>
      <c r="H248" s="179">
        <f t="shared" si="35"/>
        <v>0</v>
      </c>
      <c r="I248" s="179">
        <f t="shared" si="35"/>
        <v>0</v>
      </c>
      <c r="J248" s="179">
        <f t="shared" si="35"/>
        <v>0</v>
      </c>
      <c r="K248" s="179">
        <f t="shared" si="35"/>
        <v>0</v>
      </c>
      <c r="L248" s="180">
        <f t="shared" si="35"/>
        <v>0</v>
      </c>
    </row>
    <row r="249" spans="1:12" s="20" customFormat="1" ht="12">
      <c r="A249" s="161"/>
      <c r="B249" s="162"/>
      <c r="C249" s="162" t="s">
        <v>286</v>
      </c>
      <c r="D249" s="177" t="s">
        <v>287</v>
      </c>
      <c r="E249" s="166">
        <v>12148</v>
      </c>
      <c r="F249" s="166">
        <v>12148</v>
      </c>
      <c r="G249" s="166"/>
      <c r="H249" s="166"/>
      <c r="I249" s="166"/>
      <c r="J249" s="166"/>
      <c r="K249" s="166"/>
      <c r="L249" s="167"/>
    </row>
    <row r="250" spans="1:12" s="20" customFormat="1" ht="12">
      <c r="A250" s="161"/>
      <c r="B250" s="168"/>
      <c r="C250" s="168"/>
      <c r="D250" s="178"/>
      <c r="E250" s="172"/>
      <c r="F250" s="172"/>
      <c r="G250" s="172"/>
      <c r="H250" s="172"/>
      <c r="I250" s="172"/>
      <c r="J250" s="172"/>
      <c r="K250" s="172"/>
      <c r="L250" s="64"/>
    </row>
    <row r="251" spans="1:12" s="160" customFormat="1" ht="24">
      <c r="A251" s="154"/>
      <c r="B251" s="173" t="s">
        <v>122</v>
      </c>
      <c r="C251" s="173"/>
      <c r="D251" s="174" t="s">
        <v>123</v>
      </c>
      <c r="E251" s="179">
        <f>SUM(E252)</f>
        <v>297434</v>
      </c>
      <c r="F251" s="179">
        <f>SUM(F252)</f>
        <v>297434</v>
      </c>
      <c r="G251" s="179">
        <f aca="true" t="shared" si="36" ref="G251:L251">SUM(G252)</f>
        <v>0</v>
      </c>
      <c r="H251" s="179">
        <f t="shared" si="36"/>
        <v>0</v>
      </c>
      <c r="I251" s="179">
        <f t="shared" si="36"/>
        <v>0</v>
      </c>
      <c r="J251" s="179">
        <f t="shared" si="36"/>
        <v>0</v>
      </c>
      <c r="K251" s="179">
        <f t="shared" si="36"/>
        <v>0</v>
      </c>
      <c r="L251" s="180">
        <f t="shared" si="36"/>
        <v>0</v>
      </c>
    </row>
    <row r="252" spans="1:12" s="20" customFormat="1" ht="12">
      <c r="A252" s="161"/>
      <c r="B252" s="162"/>
      <c r="C252" s="162" t="s">
        <v>279</v>
      </c>
      <c r="D252" s="177" t="s">
        <v>281</v>
      </c>
      <c r="E252" s="166">
        <v>297434</v>
      </c>
      <c r="F252" s="166">
        <v>297434</v>
      </c>
      <c r="G252" s="166"/>
      <c r="H252" s="166"/>
      <c r="I252" s="166"/>
      <c r="J252" s="166"/>
      <c r="K252" s="166"/>
      <c r="L252" s="167"/>
    </row>
    <row r="253" spans="1:12" s="20" customFormat="1" ht="12">
      <c r="A253" s="161"/>
      <c r="B253" s="168"/>
      <c r="C253" s="168"/>
      <c r="D253" s="178"/>
      <c r="E253" s="172"/>
      <c r="F253" s="172"/>
      <c r="G253" s="172"/>
      <c r="H253" s="172"/>
      <c r="I253" s="172"/>
      <c r="J253" s="172"/>
      <c r="K253" s="172"/>
      <c r="L253" s="64"/>
    </row>
    <row r="254" spans="1:12" s="160" customFormat="1" ht="12">
      <c r="A254" s="154"/>
      <c r="B254" s="173" t="s">
        <v>288</v>
      </c>
      <c r="C254" s="173"/>
      <c r="D254" s="174" t="s">
        <v>289</v>
      </c>
      <c r="E254" s="179">
        <f>SUM(E255)</f>
        <v>85000</v>
      </c>
      <c r="F254" s="179">
        <f>SUM(F255)</f>
        <v>85000</v>
      </c>
      <c r="G254" s="179"/>
      <c r="H254" s="179"/>
      <c r="I254" s="179"/>
      <c r="J254" s="179"/>
      <c r="K254" s="179"/>
      <c r="L254" s="180"/>
    </row>
    <row r="255" spans="1:12" s="20" customFormat="1" ht="12">
      <c r="A255" s="161"/>
      <c r="B255" s="162"/>
      <c r="C255" s="162" t="s">
        <v>279</v>
      </c>
      <c r="D255" s="177" t="s">
        <v>290</v>
      </c>
      <c r="E255" s="166">
        <v>85000</v>
      </c>
      <c r="F255" s="166">
        <v>85000</v>
      </c>
      <c r="G255" s="166"/>
      <c r="H255" s="166"/>
      <c r="I255" s="166"/>
      <c r="J255" s="166"/>
      <c r="K255" s="166"/>
      <c r="L255" s="167"/>
    </row>
    <row r="256" spans="1:12" s="20" customFormat="1" ht="12">
      <c r="A256" s="161"/>
      <c r="B256" s="168"/>
      <c r="C256" s="168"/>
      <c r="D256" s="178"/>
      <c r="E256" s="172"/>
      <c r="F256" s="172"/>
      <c r="G256" s="172"/>
      <c r="H256" s="172"/>
      <c r="I256" s="172"/>
      <c r="J256" s="172"/>
      <c r="K256" s="172"/>
      <c r="L256" s="64"/>
    </row>
    <row r="257" spans="1:12" s="160" customFormat="1" ht="12">
      <c r="A257" s="154"/>
      <c r="B257" s="173" t="s">
        <v>125</v>
      </c>
      <c r="C257" s="173"/>
      <c r="D257" s="174" t="s">
        <v>126</v>
      </c>
      <c r="E257" s="179">
        <f aca="true" t="shared" si="37" ref="E257:L257">SUM(E258:E276)</f>
        <v>306455</v>
      </c>
      <c r="F257" s="179">
        <f t="shared" si="37"/>
        <v>306455</v>
      </c>
      <c r="G257" s="179">
        <f t="shared" si="37"/>
        <v>217535</v>
      </c>
      <c r="H257" s="179">
        <f t="shared" si="37"/>
        <v>38616</v>
      </c>
      <c r="I257" s="179">
        <f t="shared" si="37"/>
        <v>0</v>
      </c>
      <c r="J257" s="179">
        <f t="shared" si="37"/>
        <v>0</v>
      </c>
      <c r="K257" s="179">
        <f t="shared" si="37"/>
        <v>0</v>
      </c>
      <c r="L257" s="180">
        <f t="shared" si="37"/>
        <v>0</v>
      </c>
    </row>
    <row r="258" spans="1:12" s="20" customFormat="1" ht="12">
      <c r="A258" s="161"/>
      <c r="B258" s="162"/>
      <c r="C258" s="162" t="s">
        <v>205</v>
      </c>
      <c r="D258" s="177" t="s">
        <v>206</v>
      </c>
      <c r="E258" s="166">
        <v>1847</v>
      </c>
      <c r="F258" s="166">
        <v>1847</v>
      </c>
      <c r="G258" s="166"/>
      <c r="H258" s="166"/>
      <c r="I258" s="166"/>
      <c r="J258" s="166"/>
      <c r="K258" s="166"/>
      <c r="L258" s="167"/>
    </row>
    <row r="259" spans="1:12" s="20" customFormat="1" ht="12">
      <c r="A259" s="161"/>
      <c r="B259" s="162"/>
      <c r="C259" s="162" t="s">
        <v>190</v>
      </c>
      <c r="D259" s="177" t="s">
        <v>191</v>
      </c>
      <c r="E259" s="166">
        <v>204300</v>
      </c>
      <c r="F259" s="166">
        <v>204300</v>
      </c>
      <c r="G259" s="166">
        <v>204300</v>
      </c>
      <c r="H259" s="166"/>
      <c r="I259" s="166"/>
      <c r="J259" s="166"/>
      <c r="K259" s="166"/>
      <c r="L259" s="167"/>
    </row>
    <row r="260" spans="1:12" s="20" customFormat="1" ht="12">
      <c r="A260" s="161"/>
      <c r="B260" s="162"/>
      <c r="C260" s="162" t="s">
        <v>195</v>
      </c>
      <c r="D260" s="177" t="s">
        <v>196</v>
      </c>
      <c r="E260" s="166">
        <v>12235</v>
      </c>
      <c r="F260" s="166">
        <v>12235</v>
      </c>
      <c r="G260" s="166">
        <v>12235</v>
      </c>
      <c r="H260" s="166"/>
      <c r="I260" s="166"/>
      <c r="J260" s="166"/>
      <c r="K260" s="166"/>
      <c r="L260" s="167"/>
    </row>
    <row r="261" spans="1:12" s="20" customFormat="1" ht="12">
      <c r="A261" s="161"/>
      <c r="B261" s="162"/>
      <c r="C261" s="162" t="s">
        <v>163</v>
      </c>
      <c r="D261" s="177" t="s">
        <v>197</v>
      </c>
      <c r="E261" s="166">
        <v>33412</v>
      </c>
      <c r="F261" s="166">
        <v>33412</v>
      </c>
      <c r="G261" s="166"/>
      <c r="H261" s="166">
        <v>33412</v>
      </c>
      <c r="I261" s="166"/>
      <c r="J261" s="166"/>
      <c r="K261" s="166"/>
      <c r="L261" s="167"/>
    </row>
    <row r="262" spans="1:12" s="20" customFormat="1" ht="12">
      <c r="A262" s="161"/>
      <c r="B262" s="162"/>
      <c r="C262" s="162" t="s">
        <v>165</v>
      </c>
      <c r="D262" s="177" t="s">
        <v>198</v>
      </c>
      <c r="E262" s="166">
        <v>5204</v>
      </c>
      <c r="F262" s="166">
        <v>5204</v>
      </c>
      <c r="G262" s="166"/>
      <c r="H262" s="166">
        <v>5204</v>
      </c>
      <c r="I262" s="166"/>
      <c r="J262" s="166"/>
      <c r="K262" s="166"/>
      <c r="L262" s="167"/>
    </row>
    <row r="263" spans="1:12" s="20" customFormat="1" ht="12">
      <c r="A263" s="161"/>
      <c r="B263" s="162"/>
      <c r="C263" s="162" t="s">
        <v>169</v>
      </c>
      <c r="D263" s="177" t="s">
        <v>192</v>
      </c>
      <c r="E263" s="166">
        <v>1000</v>
      </c>
      <c r="F263" s="166">
        <v>1000</v>
      </c>
      <c r="G263" s="166">
        <v>1000</v>
      </c>
      <c r="H263" s="166"/>
      <c r="I263" s="166"/>
      <c r="J263" s="166"/>
      <c r="K263" s="166"/>
      <c r="L263" s="167"/>
    </row>
    <row r="264" spans="1:12" s="20" customFormat="1" ht="12">
      <c r="A264" s="161"/>
      <c r="B264" s="162"/>
      <c r="C264" s="162" t="s">
        <v>167</v>
      </c>
      <c r="D264" s="177" t="s">
        <v>168</v>
      </c>
      <c r="E264" s="166">
        <v>15600</v>
      </c>
      <c r="F264" s="166">
        <v>15600</v>
      </c>
      <c r="G264" s="166"/>
      <c r="H264" s="166"/>
      <c r="I264" s="166"/>
      <c r="J264" s="166"/>
      <c r="K264" s="166"/>
      <c r="L264" s="167"/>
    </row>
    <row r="265" spans="1:12" s="20" customFormat="1" ht="12">
      <c r="A265" s="161"/>
      <c r="B265" s="162"/>
      <c r="C265" s="162" t="s">
        <v>181</v>
      </c>
      <c r="D265" s="177" t="s">
        <v>182</v>
      </c>
      <c r="E265" s="166">
        <v>700</v>
      </c>
      <c r="F265" s="166">
        <v>700</v>
      </c>
      <c r="G265" s="166"/>
      <c r="H265" s="166"/>
      <c r="I265" s="166"/>
      <c r="J265" s="166"/>
      <c r="K265" s="166"/>
      <c r="L265" s="167"/>
    </row>
    <row r="266" spans="1:12" s="20" customFormat="1" ht="12">
      <c r="A266" s="161"/>
      <c r="B266" s="162"/>
      <c r="C266" s="162" t="s">
        <v>211</v>
      </c>
      <c r="D266" s="177" t="s">
        <v>212</v>
      </c>
      <c r="E266" s="166">
        <v>280</v>
      </c>
      <c r="F266" s="166">
        <v>280</v>
      </c>
      <c r="G266" s="166"/>
      <c r="H266" s="166"/>
      <c r="I266" s="166"/>
      <c r="J266" s="166"/>
      <c r="K266" s="166"/>
      <c r="L266" s="167"/>
    </row>
    <row r="267" spans="1:12" s="20" customFormat="1" ht="12">
      <c r="A267" s="161"/>
      <c r="B267" s="162"/>
      <c r="C267" s="162" t="s">
        <v>171</v>
      </c>
      <c r="D267" s="177" t="s">
        <v>172</v>
      </c>
      <c r="E267" s="166">
        <v>15600</v>
      </c>
      <c r="F267" s="166">
        <v>15600</v>
      </c>
      <c r="G267" s="166"/>
      <c r="H267" s="166"/>
      <c r="I267" s="166"/>
      <c r="J267" s="166"/>
      <c r="K267" s="166"/>
      <c r="L267" s="167"/>
    </row>
    <row r="268" spans="1:12" s="20" customFormat="1" ht="12">
      <c r="A268" s="161"/>
      <c r="B268" s="162"/>
      <c r="C268" s="162" t="s">
        <v>213</v>
      </c>
      <c r="D268" s="177" t="s">
        <v>284</v>
      </c>
      <c r="E268" s="166">
        <v>449</v>
      </c>
      <c r="F268" s="166">
        <v>449</v>
      </c>
      <c r="G268" s="166"/>
      <c r="H268" s="166"/>
      <c r="I268" s="166"/>
      <c r="J268" s="166"/>
      <c r="K268" s="166"/>
      <c r="L268" s="167"/>
    </row>
    <row r="269" spans="1:12" s="20" customFormat="1" ht="24">
      <c r="A269" s="161"/>
      <c r="B269" s="162"/>
      <c r="C269" s="162" t="s">
        <v>217</v>
      </c>
      <c r="D269" s="177" t="s">
        <v>218</v>
      </c>
      <c r="E269" s="166">
        <v>2900</v>
      </c>
      <c r="F269" s="166">
        <v>2900</v>
      </c>
      <c r="G269" s="166"/>
      <c r="H269" s="166"/>
      <c r="I269" s="166"/>
      <c r="J269" s="166"/>
      <c r="K269" s="166"/>
      <c r="L269" s="167"/>
    </row>
    <row r="270" spans="1:12" s="20" customFormat="1" ht="12">
      <c r="A270" s="161"/>
      <c r="B270" s="162"/>
      <c r="C270" s="162" t="s">
        <v>219</v>
      </c>
      <c r="D270" s="177" t="s">
        <v>220</v>
      </c>
      <c r="E270" s="166">
        <v>800</v>
      </c>
      <c r="F270" s="166">
        <v>800</v>
      </c>
      <c r="G270" s="166"/>
      <c r="H270" s="166"/>
      <c r="I270" s="166"/>
      <c r="J270" s="166"/>
      <c r="K270" s="166"/>
      <c r="L270" s="167"/>
    </row>
    <row r="271" spans="1:12" s="20" customFormat="1" ht="12">
      <c r="A271" s="161"/>
      <c r="B271" s="162"/>
      <c r="C271" s="162" t="s">
        <v>173</v>
      </c>
      <c r="D271" s="177" t="s">
        <v>291</v>
      </c>
      <c r="E271" s="166">
        <v>500</v>
      </c>
      <c r="F271" s="166">
        <v>500</v>
      </c>
      <c r="G271" s="166"/>
      <c r="H271" s="166"/>
      <c r="I271" s="166"/>
      <c r="J271" s="166"/>
      <c r="K271" s="166"/>
      <c r="L271" s="167"/>
    </row>
    <row r="272" spans="1:12" s="20" customFormat="1" ht="24">
      <c r="A272" s="161"/>
      <c r="B272" s="162"/>
      <c r="C272" s="162" t="s">
        <v>221</v>
      </c>
      <c r="D272" s="177" t="s">
        <v>222</v>
      </c>
      <c r="E272" s="166">
        <v>5428</v>
      </c>
      <c r="F272" s="166">
        <v>5428</v>
      </c>
      <c r="G272" s="166"/>
      <c r="H272" s="166"/>
      <c r="I272" s="166"/>
      <c r="J272" s="166"/>
      <c r="K272" s="166"/>
      <c r="L272" s="167"/>
    </row>
    <row r="273" spans="1:12" s="20" customFormat="1" ht="24">
      <c r="A273" s="161"/>
      <c r="B273" s="192"/>
      <c r="C273" s="162" t="s">
        <v>203</v>
      </c>
      <c r="D273" s="177" t="s">
        <v>204</v>
      </c>
      <c r="E273" s="194">
        <v>3000</v>
      </c>
      <c r="F273" s="194">
        <v>3000</v>
      </c>
      <c r="G273" s="194"/>
      <c r="H273" s="194"/>
      <c r="I273" s="194"/>
      <c r="J273" s="194"/>
      <c r="K273" s="194"/>
      <c r="L273" s="58"/>
    </row>
    <row r="274" spans="1:12" s="20" customFormat="1" ht="24">
      <c r="A274" s="161"/>
      <c r="B274" s="192"/>
      <c r="C274" s="162" t="s">
        <v>225</v>
      </c>
      <c r="D274" s="177" t="s">
        <v>226</v>
      </c>
      <c r="E274" s="194">
        <v>1000</v>
      </c>
      <c r="F274" s="194">
        <v>1000</v>
      </c>
      <c r="G274" s="194"/>
      <c r="H274" s="194"/>
      <c r="I274" s="194"/>
      <c r="J274" s="194"/>
      <c r="K274" s="194"/>
      <c r="L274" s="58"/>
    </row>
    <row r="275" spans="1:12" s="20" customFormat="1" ht="24">
      <c r="A275" s="161"/>
      <c r="B275" s="192"/>
      <c r="C275" s="162" t="s">
        <v>227</v>
      </c>
      <c r="D275" s="177" t="s">
        <v>228</v>
      </c>
      <c r="E275" s="194">
        <v>2200</v>
      </c>
      <c r="F275" s="194">
        <v>2200</v>
      </c>
      <c r="G275" s="194"/>
      <c r="H275" s="194"/>
      <c r="I275" s="194"/>
      <c r="J275" s="194"/>
      <c r="K275" s="194"/>
      <c r="L275" s="58"/>
    </row>
    <row r="276" spans="1:12" s="20" customFormat="1" ht="12">
      <c r="A276" s="161"/>
      <c r="B276" s="168"/>
      <c r="C276" s="168"/>
      <c r="D276" s="178"/>
      <c r="E276" s="172"/>
      <c r="F276" s="172"/>
      <c r="G276" s="172"/>
      <c r="H276" s="172"/>
      <c r="I276" s="172"/>
      <c r="J276" s="172"/>
      <c r="K276" s="172"/>
      <c r="L276" s="64"/>
    </row>
    <row r="277" spans="1:12" s="160" customFormat="1" ht="24">
      <c r="A277" s="154"/>
      <c r="B277" s="173" t="s">
        <v>127</v>
      </c>
      <c r="C277" s="173"/>
      <c r="D277" s="174" t="s">
        <v>128</v>
      </c>
      <c r="E277" s="179">
        <f>SUM(E278:E284)</f>
        <v>73900</v>
      </c>
      <c r="F277" s="179">
        <f aca="true" t="shared" si="38" ref="F277:L277">SUM(F278:F284)</f>
        <v>73900</v>
      </c>
      <c r="G277" s="179">
        <f t="shared" si="38"/>
        <v>61562</v>
      </c>
      <c r="H277" s="179">
        <f t="shared" si="38"/>
        <v>11189</v>
      </c>
      <c r="I277" s="179">
        <f t="shared" si="38"/>
        <v>0</v>
      </c>
      <c r="J277" s="179">
        <f t="shared" si="38"/>
        <v>0</v>
      </c>
      <c r="K277" s="179">
        <f t="shared" si="38"/>
        <v>0</v>
      </c>
      <c r="L277" s="180">
        <f t="shared" si="38"/>
        <v>0</v>
      </c>
    </row>
    <row r="278" spans="1:12" s="20" customFormat="1" ht="12">
      <c r="A278" s="161"/>
      <c r="B278" s="162"/>
      <c r="C278" s="162" t="s">
        <v>205</v>
      </c>
      <c r="D278" s="177" t="s">
        <v>206</v>
      </c>
      <c r="E278" s="166">
        <v>242</v>
      </c>
      <c r="F278" s="166">
        <v>242</v>
      </c>
      <c r="G278" s="166"/>
      <c r="H278" s="166"/>
      <c r="I278" s="166"/>
      <c r="J278" s="166"/>
      <c r="K278" s="166"/>
      <c r="L278" s="167"/>
    </row>
    <row r="279" spans="1:12" s="20" customFormat="1" ht="12">
      <c r="A279" s="161"/>
      <c r="B279" s="162"/>
      <c r="C279" s="162" t="s">
        <v>190</v>
      </c>
      <c r="D279" s="177" t="s">
        <v>191</v>
      </c>
      <c r="E279" s="166">
        <v>16000</v>
      </c>
      <c r="F279" s="166">
        <v>16000</v>
      </c>
      <c r="G279" s="166">
        <v>16000</v>
      </c>
      <c r="H279" s="166"/>
      <c r="I279" s="166"/>
      <c r="J279" s="166"/>
      <c r="K279" s="166"/>
      <c r="L279" s="167"/>
    </row>
    <row r="280" spans="1:12" s="20" customFormat="1" ht="12">
      <c r="A280" s="161"/>
      <c r="B280" s="162"/>
      <c r="C280" s="162" t="s">
        <v>195</v>
      </c>
      <c r="D280" s="177" t="s">
        <v>196</v>
      </c>
      <c r="E280" s="166">
        <v>1162</v>
      </c>
      <c r="F280" s="166">
        <v>1162</v>
      </c>
      <c r="G280" s="166">
        <v>1162</v>
      </c>
      <c r="H280" s="166"/>
      <c r="I280" s="166"/>
      <c r="J280" s="166"/>
      <c r="K280" s="166"/>
      <c r="L280" s="167"/>
    </row>
    <row r="281" spans="1:12" s="20" customFormat="1" ht="12">
      <c r="A281" s="161"/>
      <c r="B281" s="162"/>
      <c r="C281" s="162" t="s">
        <v>163</v>
      </c>
      <c r="D281" s="177" t="s">
        <v>197</v>
      </c>
      <c r="E281" s="166">
        <v>9681</v>
      </c>
      <c r="F281" s="166">
        <v>9681</v>
      </c>
      <c r="G281" s="166"/>
      <c r="H281" s="166">
        <v>9681</v>
      </c>
      <c r="I281" s="166"/>
      <c r="J281" s="166"/>
      <c r="K281" s="166"/>
      <c r="L281" s="167"/>
    </row>
    <row r="282" spans="1:12" s="20" customFormat="1" ht="12">
      <c r="A282" s="161"/>
      <c r="B282" s="162"/>
      <c r="C282" s="162" t="s">
        <v>165</v>
      </c>
      <c r="D282" s="177" t="s">
        <v>198</v>
      </c>
      <c r="E282" s="166">
        <v>1508</v>
      </c>
      <c r="F282" s="166">
        <v>1508</v>
      </c>
      <c r="G282" s="166"/>
      <c r="H282" s="166">
        <v>1508</v>
      </c>
      <c r="I282" s="166"/>
      <c r="J282" s="166"/>
      <c r="K282" s="166"/>
      <c r="L282" s="167"/>
    </row>
    <row r="283" spans="1:12" s="20" customFormat="1" ht="12">
      <c r="A283" s="161"/>
      <c r="B283" s="162"/>
      <c r="C283" s="162" t="s">
        <v>169</v>
      </c>
      <c r="D283" s="177" t="s">
        <v>192</v>
      </c>
      <c r="E283" s="166">
        <v>44400</v>
      </c>
      <c r="F283" s="166">
        <v>44400</v>
      </c>
      <c r="G283" s="166">
        <v>44400</v>
      </c>
      <c r="H283" s="166"/>
      <c r="I283" s="166"/>
      <c r="J283" s="166"/>
      <c r="K283" s="166"/>
      <c r="L283" s="167"/>
    </row>
    <row r="284" spans="1:12" s="20" customFormat="1" ht="12">
      <c r="A284" s="161"/>
      <c r="B284" s="192"/>
      <c r="C284" s="192" t="s">
        <v>221</v>
      </c>
      <c r="D284" s="193" t="s">
        <v>274</v>
      </c>
      <c r="E284" s="194">
        <v>907</v>
      </c>
      <c r="F284" s="194">
        <v>907</v>
      </c>
      <c r="G284" s="194"/>
      <c r="H284" s="194"/>
      <c r="I284" s="194"/>
      <c r="J284" s="194"/>
      <c r="K284" s="194"/>
      <c r="L284" s="58"/>
    </row>
    <row r="285" spans="1:12" s="20" customFormat="1" ht="12">
      <c r="A285" s="161"/>
      <c r="B285" s="168"/>
      <c r="C285" s="168"/>
      <c r="D285" s="178"/>
      <c r="E285" s="172"/>
      <c r="F285" s="172"/>
      <c r="G285" s="172"/>
      <c r="H285" s="172"/>
      <c r="I285" s="172"/>
      <c r="J285" s="172"/>
      <c r="K285" s="172"/>
      <c r="L285" s="64"/>
    </row>
    <row r="286" spans="1:12" s="160" customFormat="1" ht="12">
      <c r="A286" s="154"/>
      <c r="B286" s="173" t="s">
        <v>130</v>
      </c>
      <c r="C286" s="173"/>
      <c r="D286" s="174" t="s">
        <v>18</v>
      </c>
      <c r="E286" s="179">
        <f aca="true" t="shared" si="39" ref="E286:L286">SUM(E287:E290)</f>
        <v>170000</v>
      </c>
      <c r="F286" s="179">
        <f t="shared" si="39"/>
        <v>170000</v>
      </c>
      <c r="G286" s="179">
        <f t="shared" si="39"/>
        <v>0</v>
      </c>
      <c r="H286" s="179">
        <f t="shared" si="39"/>
        <v>0</v>
      </c>
      <c r="I286" s="179">
        <f t="shared" si="39"/>
        <v>0</v>
      </c>
      <c r="J286" s="179">
        <f t="shared" si="39"/>
        <v>0</v>
      </c>
      <c r="K286" s="179">
        <f t="shared" si="39"/>
        <v>0</v>
      </c>
      <c r="L286" s="180">
        <f t="shared" si="39"/>
        <v>0</v>
      </c>
    </row>
    <row r="287" spans="1:12" s="20" customFormat="1" ht="12">
      <c r="A287" s="161"/>
      <c r="B287" s="162"/>
      <c r="C287" s="162" t="s">
        <v>279</v>
      </c>
      <c r="D287" s="177" t="s">
        <v>281</v>
      </c>
      <c r="E287" s="166">
        <v>160000</v>
      </c>
      <c r="F287" s="166">
        <v>160000</v>
      </c>
      <c r="G287" s="166"/>
      <c r="H287" s="166"/>
      <c r="I287" s="166"/>
      <c r="J287" s="166"/>
      <c r="K287" s="166"/>
      <c r="L287" s="167"/>
    </row>
    <row r="288" spans="1:12" s="20" customFormat="1" ht="12">
      <c r="A288" s="198"/>
      <c r="B288" s="192"/>
      <c r="C288" s="192" t="s">
        <v>167</v>
      </c>
      <c r="D288" s="193" t="s">
        <v>168</v>
      </c>
      <c r="E288" s="194">
        <v>5000</v>
      </c>
      <c r="F288" s="194">
        <v>5000</v>
      </c>
      <c r="G288" s="194"/>
      <c r="H288" s="194"/>
      <c r="I288" s="194"/>
      <c r="J288" s="194"/>
      <c r="K288" s="194"/>
      <c r="L288" s="58"/>
    </row>
    <row r="289" spans="1:12" s="20" customFormat="1" ht="12">
      <c r="A289" s="198"/>
      <c r="B289" s="192"/>
      <c r="C289" s="192" t="s">
        <v>171</v>
      </c>
      <c r="D289" s="193" t="s">
        <v>292</v>
      </c>
      <c r="E289" s="194">
        <v>5000</v>
      </c>
      <c r="F289" s="194">
        <v>5000</v>
      </c>
      <c r="G289" s="194"/>
      <c r="H289" s="194"/>
      <c r="I289" s="194"/>
      <c r="J289" s="194"/>
      <c r="K289" s="194"/>
      <c r="L289" s="58"/>
    </row>
    <row r="290" spans="1:12" s="20" customFormat="1" ht="12">
      <c r="A290" s="198"/>
      <c r="B290" s="192"/>
      <c r="C290" s="192"/>
      <c r="D290" s="193"/>
      <c r="E290" s="194"/>
      <c r="F290" s="194"/>
      <c r="G290" s="194"/>
      <c r="H290" s="194"/>
      <c r="I290" s="194"/>
      <c r="J290" s="194"/>
      <c r="K290" s="194"/>
      <c r="L290" s="58"/>
    </row>
    <row r="291" spans="1:12" s="118" customFormat="1" ht="12">
      <c r="A291" s="182" t="s">
        <v>293</v>
      </c>
      <c r="B291" s="183"/>
      <c r="C291" s="183"/>
      <c r="D291" s="184" t="s">
        <v>294</v>
      </c>
      <c r="E291" s="185">
        <f aca="true" t="shared" si="40" ref="E291:L291">SUM(E292+E300)</f>
        <v>53489</v>
      </c>
      <c r="F291" s="185">
        <f t="shared" si="40"/>
        <v>53489</v>
      </c>
      <c r="G291" s="185">
        <f t="shared" si="40"/>
        <v>26430</v>
      </c>
      <c r="H291" s="185">
        <f t="shared" si="40"/>
        <v>6125</v>
      </c>
      <c r="I291" s="185">
        <f t="shared" si="40"/>
        <v>0</v>
      </c>
      <c r="J291" s="185">
        <f t="shared" si="40"/>
        <v>0</v>
      </c>
      <c r="K291" s="185">
        <f t="shared" si="40"/>
        <v>0</v>
      </c>
      <c r="L291" s="186">
        <f t="shared" si="40"/>
        <v>0</v>
      </c>
    </row>
    <row r="292" spans="1:12" s="160" customFormat="1" ht="12">
      <c r="A292" s="187"/>
      <c r="B292" s="173" t="s">
        <v>295</v>
      </c>
      <c r="C292" s="173"/>
      <c r="D292" s="174" t="s">
        <v>296</v>
      </c>
      <c r="E292" s="179">
        <f aca="true" t="shared" si="41" ref="E292:L292">SUM(E293:E298)</f>
        <v>38489</v>
      </c>
      <c r="F292" s="179">
        <f t="shared" si="41"/>
        <v>38489</v>
      </c>
      <c r="G292" s="179">
        <f t="shared" si="41"/>
        <v>26430</v>
      </c>
      <c r="H292" s="179">
        <f t="shared" si="41"/>
        <v>6125</v>
      </c>
      <c r="I292" s="179">
        <f t="shared" si="41"/>
        <v>0</v>
      </c>
      <c r="J292" s="179">
        <f t="shared" si="41"/>
        <v>0</v>
      </c>
      <c r="K292" s="179">
        <f t="shared" si="41"/>
        <v>0</v>
      </c>
      <c r="L292" s="180">
        <f t="shared" si="41"/>
        <v>0</v>
      </c>
    </row>
    <row r="293" spans="1:12" s="20" customFormat="1" ht="24">
      <c r="A293" s="161"/>
      <c r="B293" s="162"/>
      <c r="C293" s="162" t="s">
        <v>205</v>
      </c>
      <c r="D293" s="177" t="s">
        <v>255</v>
      </c>
      <c r="E293" s="166">
        <v>3375</v>
      </c>
      <c r="F293" s="166">
        <v>3375</v>
      </c>
      <c r="G293" s="166"/>
      <c r="H293" s="166"/>
      <c r="I293" s="166"/>
      <c r="J293" s="166"/>
      <c r="K293" s="166"/>
      <c r="L293" s="167"/>
    </row>
    <row r="294" spans="1:12" s="20" customFormat="1" ht="12">
      <c r="A294" s="161"/>
      <c r="B294" s="162"/>
      <c r="C294" s="162" t="s">
        <v>190</v>
      </c>
      <c r="D294" s="177" t="s">
        <v>191</v>
      </c>
      <c r="E294" s="166">
        <v>24900</v>
      </c>
      <c r="F294" s="166">
        <v>24900</v>
      </c>
      <c r="G294" s="166">
        <v>24900</v>
      </c>
      <c r="H294" s="166"/>
      <c r="I294" s="166"/>
      <c r="J294" s="166"/>
      <c r="K294" s="166"/>
      <c r="L294" s="167"/>
    </row>
    <row r="295" spans="1:12" s="20" customFormat="1" ht="12">
      <c r="A295" s="161"/>
      <c r="B295" s="162"/>
      <c r="C295" s="162" t="s">
        <v>195</v>
      </c>
      <c r="D295" s="177" t="s">
        <v>196</v>
      </c>
      <c r="E295" s="166">
        <v>1530</v>
      </c>
      <c r="F295" s="166">
        <v>1530</v>
      </c>
      <c r="G295" s="166">
        <v>1530</v>
      </c>
      <c r="H295" s="166"/>
      <c r="I295" s="166"/>
      <c r="J295" s="166"/>
      <c r="K295" s="166"/>
      <c r="L295" s="167"/>
    </row>
    <row r="296" spans="1:12" s="20" customFormat="1" ht="12">
      <c r="A296" s="161"/>
      <c r="B296" s="162"/>
      <c r="C296" s="162" t="s">
        <v>163</v>
      </c>
      <c r="D296" s="177" t="s">
        <v>197</v>
      </c>
      <c r="E296" s="166">
        <v>5370</v>
      </c>
      <c r="F296" s="166">
        <v>5370</v>
      </c>
      <c r="G296" s="166"/>
      <c r="H296" s="166">
        <v>5370</v>
      </c>
      <c r="I296" s="166"/>
      <c r="J296" s="166"/>
      <c r="K296" s="166"/>
      <c r="L296" s="167"/>
    </row>
    <row r="297" spans="1:12" s="20" customFormat="1" ht="12">
      <c r="A297" s="161"/>
      <c r="B297" s="162"/>
      <c r="C297" s="162" t="s">
        <v>165</v>
      </c>
      <c r="D297" s="177" t="s">
        <v>198</v>
      </c>
      <c r="E297" s="166">
        <v>755</v>
      </c>
      <c r="F297" s="166">
        <v>755</v>
      </c>
      <c r="G297" s="166"/>
      <c r="H297" s="166">
        <v>755</v>
      </c>
      <c r="I297" s="166"/>
      <c r="J297" s="166"/>
      <c r="K297" s="166"/>
      <c r="L297" s="167"/>
    </row>
    <row r="298" spans="1:12" s="20" customFormat="1" ht="12">
      <c r="A298" s="161"/>
      <c r="B298" s="162"/>
      <c r="C298" s="162" t="s">
        <v>221</v>
      </c>
      <c r="D298" s="177" t="s">
        <v>274</v>
      </c>
      <c r="E298" s="166">
        <v>2559</v>
      </c>
      <c r="F298" s="166">
        <v>2559</v>
      </c>
      <c r="G298" s="166"/>
      <c r="H298" s="166"/>
      <c r="I298" s="166"/>
      <c r="J298" s="166"/>
      <c r="K298" s="166"/>
      <c r="L298" s="167"/>
    </row>
    <row r="299" spans="1:12" s="20" customFormat="1" ht="12" customHeight="1">
      <c r="A299" s="161"/>
      <c r="B299" s="168"/>
      <c r="C299" s="168"/>
      <c r="D299" s="178"/>
      <c r="E299" s="172"/>
      <c r="F299" s="172"/>
      <c r="G299" s="172"/>
      <c r="H299" s="172"/>
      <c r="I299" s="172"/>
      <c r="J299" s="172"/>
      <c r="K299" s="172"/>
      <c r="L299" s="64"/>
    </row>
    <row r="300" spans="1:12" s="160" customFormat="1" ht="12">
      <c r="A300" s="154"/>
      <c r="B300" s="173" t="s">
        <v>297</v>
      </c>
      <c r="C300" s="173"/>
      <c r="D300" s="174" t="s">
        <v>298</v>
      </c>
      <c r="E300" s="179">
        <f aca="true" t="shared" si="42" ref="E300:L300">SUM(E301:E302)</f>
        <v>15000</v>
      </c>
      <c r="F300" s="179">
        <f t="shared" si="42"/>
        <v>15000</v>
      </c>
      <c r="G300" s="179">
        <f t="shared" si="42"/>
        <v>0</v>
      </c>
      <c r="H300" s="179">
        <f t="shared" si="42"/>
        <v>0</v>
      </c>
      <c r="I300" s="179">
        <f t="shared" si="42"/>
        <v>0</v>
      </c>
      <c r="J300" s="179">
        <f t="shared" si="42"/>
        <v>0</v>
      </c>
      <c r="K300" s="179">
        <f t="shared" si="42"/>
        <v>0</v>
      </c>
      <c r="L300" s="180">
        <f t="shared" si="42"/>
        <v>0</v>
      </c>
    </row>
    <row r="301" spans="1:12" s="20" customFormat="1" ht="12">
      <c r="A301" s="161"/>
      <c r="B301" s="162"/>
      <c r="C301" s="162" t="s">
        <v>299</v>
      </c>
      <c r="D301" s="177" t="s">
        <v>300</v>
      </c>
      <c r="E301" s="166">
        <v>15000</v>
      </c>
      <c r="F301" s="166">
        <v>15000</v>
      </c>
      <c r="G301" s="166"/>
      <c r="H301" s="166"/>
      <c r="I301" s="166"/>
      <c r="J301" s="166"/>
      <c r="K301" s="166"/>
      <c r="L301" s="167"/>
    </row>
    <row r="302" spans="1:12" s="20" customFormat="1" ht="12">
      <c r="A302" s="161"/>
      <c r="B302" s="162"/>
      <c r="C302" s="162" t="s">
        <v>301</v>
      </c>
      <c r="D302" s="177" t="s">
        <v>302</v>
      </c>
      <c r="E302" s="166"/>
      <c r="F302" s="166"/>
      <c r="G302" s="166"/>
      <c r="H302" s="166"/>
      <c r="I302" s="166"/>
      <c r="J302" s="166"/>
      <c r="K302" s="166"/>
      <c r="L302" s="167"/>
    </row>
    <row r="303" spans="1:12" s="20" customFormat="1" ht="12" customHeight="1">
      <c r="A303" s="198"/>
      <c r="B303" s="192"/>
      <c r="C303" s="192"/>
      <c r="D303" s="193"/>
      <c r="E303" s="194"/>
      <c r="F303" s="194"/>
      <c r="G303" s="194"/>
      <c r="H303" s="194"/>
      <c r="I303" s="194"/>
      <c r="J303" s="194"/>
      <c r="K303" s="194"/>
      <c r="L303" s="58"/>
    </row>
    <row r="304" spans="1:12" s="118" customFormat="1" ht="12">
      <c r="A304" s="182" t="s">
        <v>132</v>
      </c>
      <c r="B304" s="183"/>
      <c r="C304" s="183"/>
      <c r="D304" s="184" t="s">
        <v>133</v>
      </c>
      <c r="E304" s="185">
        <f aca="true" t="shared" si="43" ref="E304:L304">SUM(E305+E308+E316+E320)</f>
        <v>312090</v>
      </c>
      <c r="F304" s="185">
        <f t="shared" si="43"/>
        <v>188590</v>
      </c>
      <c r="G304" s="185">
        <f t="shared" si="43"/>
        <v>0</v>
      </c>
      <c r="H304" s="185">
        <f t="shared" si="43"/>
        <v>0</v>
      </c>
      <c r="I304" s="185">
        <f t="shared" si="43"/>
        <v>0</v>
      </c>
      <c r="J304" s="185">
        <f t="shared" si="43"/>
        <v>0</v>
      </c>
      <c r="K304" s="185">
        <f t="shared" si="43"/>
        <v>0</v>
      </c>
      <c r="L304" s="186">
        <f t="shared" si="43"/>
        <v>123500</v>
      </c>
    </row>
    <row r="305" spans="1:12" s="160" customFormat="1" ht="12">
      <c r="A305" s="187"/>
      <c r="B305" s="173" t="s">
        <v>134</v>
      </c>
      <c r="C305" s="173"/>
      <c r="D305" s="174" t="s">
        <v>135</v>
      </c>
      <c r="E305" s="179">
        <f aca="true" t="shared" si="44" ref="E305:L305">SUM(E306)</f>
        <v>89500</v>
      </c>
      <c r="F305" s="179">
        <f t="shared" si="44"/>
        <v>0</v>
      </c>
      <c r="G305" s="179">
        <f t="shared" si="44"/>
        <v>0</v>
      </c>
      <c r="H305" s="179">
        <f t="shared" si="44"/>
        <v>0</v>
      </c>
      <c r="I305" s="179">
        <f t="shared" si="44"/>
        <v>0</v>
      </c>
      <c r="J305" s="179">
        <f t="shared" si="44"/>
        <v>0</v>
      </c>
      <c r="K305" s="179">
        <f t="shared" si="44"/>
        <v>0</v>
      </c>
      <c r="L305" s="180">
        <f t="shared" si="44"/>
        <v>89500</v>
      </c>
    </row>
    <row r="306" spans="1:12" s="20" customFormat="1" ht="12">
      <c r="A306" s="161"/>
      <c r="B306" s="162"/>
      <c r="C306" s="162" t="s">
        <v>156</v>
      </c>
      <c r="D306" s="177" t="s">
        <v>157</v>
      </c>
      <c r="E306" s="166">
        <v>89500</v>
      </c>
      <c r="F306" s="166"/>
      <c r="G306" s="166"/>
      <c r="H306" s="166"/>
      <c r="I306" s="166"/>
      <c r="J306" s="166"/>
      <c r="K306" s="166"/>
      <c r="L306" s="167">
        <v>89500</v>
      </c>
    </row>
    <row r="307" spans="1:12" s="20" customFormat="1" ht="9" customHeight="1">
      <c r="A307" s="161"/>
      <c r="B307" s="168"/>
      <c r="C307" s="168"/>
      <c r="D307" s="178"/>
      <c r="E307" s="172"/>
      <c r="F307" s="172"/>
      <c r="G307" s="172"/>
      <c r="H307" s="172"/>
      <c r="I307" s="172"/>
      <c r="J307" s="172"/>
      <c r="K307" s="172"/>
      <c r="L307" s="64"/>
    </row>
    <row r="308" spans="1:12" s="160" customFormat="1" ht="12">
      <c r="A308" s="154"/>
      <c r="B308" s="173" t="s">
        <v>136</v>
      </c>
      <c r="C308" s="173"/>
      <c r="D308" s="174" t="s">
        <v>137</v>
      </c>
      <c r="E308" s="179">
        <f>SUM(E309:E313)</f>
        <v>57100</v>
      </c>
      <c r="F308" s="179">
        <f>SUM(F309:F313)</f>
        <v>35100</v>
      </c>
      <c r="G308" s="179">
        <f aca="true" t="shared" si="45" ref="G308:L308">SUM(G309:G313)</f>
        <v>0</v>
      </c>
      <c r="H308" s="179">
        <f t="shared" si="45"/>
        <v>0</v>
      </c>
      <c r="I308" s="179">
        <f t="shared" si="45"/>
        <v>0</v>
      </c>
      <c r="J308" s="179">
        <f t="shared" si="45"/>
        <v>0</v>
      </c>
      <c r="K308" s="179">
        <f t="shared" si="45"/>
        <v>0</v>
      </c>
      <c r="L308" s="180">
        <f t="shared" si="45"/>
        <v>22000</v>
      </c>
    </row>
    <row r="309" spans="1:12" s="20" customFormat="1" ht="12">
      <c r="A309" s="161"/>
      <c r="B309" s="162"/>
      <c r="C309" s="162" t="s">
        <v>167</v>
      </c>
      <c r="D309" s="177" t="s">
        <v>168</v>
      </c>
      <c r="E309" s="166">
        <v>1100</v>
      </c>
      <c r="F309" s="166">
        <v>1100</v>
      </c>
      <c r="G309" s="166"/>
      <c r="H309" s="166"/>
      <c r="I309" s="166"/>
      <c r="J309" s="166"/>
      <c r="K309" s="166"/>
      <c r="L309" s="167"/>
    </row>
    <row r="310" spans="1:12" s="20" customFormat="1" ht="12">
      <c r="A310" s="161"/>
      <c r="B310" s="162"/>
      <c r="C310" s="162" t="s">
        <v>171</v>
      </c>
      <c r="D310" s="177" t="s">
        <v>172</v>
      </c>
      <c r="E310" s="166">
        <v>33000</v>
      </c>
      <c r="F310" s="166">
        <v>33000</v>
      </c>
      <c r="G310" s="166"/>
      <c r="H310" s="166"/>
      <c r="I310" s="166"/>
      <c r="J310" s="166"/>
      <c r="K310" s="166"/>
      <c r="L310" s="167"/>
    </row>
    <row r="311" spans="1:12" s="20" customFormat="1" ht="12">
      <c r="A311" s="161"/>
      <c r="B311" s="162"/>
      <c r="C311" s="162" t="s">
        <v>173</v>
      </c>
      <c r="D311" s="177" t="s">
        <v>174</v>
      </c>
      <c r="E311" s="166">
        <v>1000</v>
      </c>
      <c r="F311" s="166">
        <v>1000</v>
      </c>
      <c r="G311" s="166"/>
      <c r="H311" s="166"/>
      <c r="I311" s="166"/>
      <c r="J311" s="166"/>
      <c r="K311" s="166"/>
      <c r="L311" s="167"/>
    </row>
    <row r="312" spans="1:12" s="20" customFormat="1" ht="12">
      <c r="A312" s="161"/>
      <c r="B312" s="192"/>
      <c r="C312" s="192" t="s">
        <v>156</v>
      </c>
      <c r="D312" s="177" t="s">
        <v>157</v>
      </c>
      <c r="E312" s="194">
        <v>1000</v>
      </c>
      <c r="F312" s="194"/>
      <c r="G312" s="194"/>
      <c r="H312" s="194"/>
      <c r="I312" s="194"/>
      <c r="J312" s="194"/>
      <c r="K312" s="194"/>
      <c r="L312" s="58">
        <v>1000</v>
      </c>
    </row>
    <row r="313" spans="1:12" s="20" customFormat="1" ht="12">
      <c r="A313" s="161"/>
      <c r="B313" s="192"/>
      <c r="C313" s="192" t="s">
        <v>184</v>
      </c>
      <c r="D313" s="177" t="s">
        <v>229</v>
      </c>
      <c r="E313" s="194">
        <v>21000</v>
      </c>
      <c r="F313" s="194">
        <v>0</v>
      </c>
      <c r="G313" s="194"/>
      <c r="H313" s="194"/>
      <c r="I313" s="194"/>
      <c r="J313" s="194"/>
      <c r="K313" s="194"/>
      <c r="L313" s="58">
        <v>21000</v>
      </c>
    </row>
    <row r="314" spans="1:12" s="20" customFormat="1" ht="9" customHeight="1">
      <c r="A314" s="161"/>
      <c r="B314" s="168"/>
      <c r="C314" s="168"/>
      <c r="D314" s="178"/>
      <c r="E314" s="172"/>
      <c r="F314" s="172"/>
      <c r="G314" s="172"/>
      <c r="H314" s="172"/>
      <c r="I314" s="172"/>
      <c r="J314" s="172"/>
      <c r="K314" s="172"/>
      <c r="L314" s="64"/>
    </row>
    <row r="315" spans="1:12" s="20" customFormat="1" ht="9" customHeight="1">
      <c r="A315" s="161"/>
      <c r="B315" s="168"/>
      <c r="C315" s="168"/>
      <c r="D315" s="178"/>
      <c r="E315" s="172"/>
      <c r="F315" s="172"/>
      <c r="G315" s="172"/>
      <c r="H315" s="172"/>
      <c r="I315" s="172"/>
      <c r="J315" s="172"/>
      <c r="K315" s="172"/>
      <c r="L315" s="64"/>
    </row>
    <row r="316" spans="1:12" s="160" customFormat="1" ht="12">
      <c r="A316" s="154"/>
      <c r="B316" s="173" t="s">
        <v>303</v>
      </c>
      <c r="C316" s="173"/>
      <c r="D316" s="174" t="s">
        <v>304</v>
      </c>
      <c r="E316" s="179">
        <f>SUM(E317:E319)</f>
        <v>149490</v>
      </c>
      <c r="F316" s="179">
        <f aca="true" t="shared" si="46" ref="F316:K316">SUM(F317:F318)</f>
        <v>137490</v>
      </c>
      <c r="G316" s="179">
        <f t="shared" si="46"/>
        <v>0</v>
      </c>
      <c r="H316" s="179">
        <f t="shared" si="46"/>
        <v>0</v>
      </c>
      <c r="I316" s="179">
        <f t="shared" si="46"/>
        <v>0</v>
      </c>
      <c r="J316" s="179">
        <f t="shared" si="46"/>
        <v>0</v>
      </c>
      <c r="K316" s="179">
        <f t="shared" si="46"/>
        <v>0</v>
      </c>
      <c r="L316" s="180">
        <f>SUM(L317:L319)</f>
        <v>12000</v>
      </c>
    </row>
    <row r="317" spans="1:12" s="20" customFormat="1" ht="12">
      <c r="A317" s="161"/>
      <c r="B317" s="162"/>
      <c r="C317" s="162" t="s">
        <v>193</v>
      </c>
      <c r="D317" s="177" t="s">
        <v>194</v>
      </c>
      <c r="E317" s="166">
        <v>97490</v>
      </c>
      <c r="F317" s="166">
        <v>97490</v>
      </c>
      <c r="G317" s="166"/>
      <c r="H317" s="166"/>
      <c r="I317" s="166"/>
      <c r="J317" s="166"/>
      <c r="K317" s="166"/>
      <c r="L317" s="167"/>
    </row>
    <row r="318" spans="1:12" s="20" customFormat="1" ht="12">
      <c r="A318" s="161"/>
      <c r="B318" s="162"/>
      <c r="C318" s="162" t="s">
        <v>181</v>
      </c>
      <c r="D318" s="177" t="s">
        <v>182</v>
      </c>
      <c r="E318" s="166">
        <v>40000</v>
      </c>
      <c r="F318" s="166">
        <v>40000</v>
      </c>
      <c r="G318" s="166"/>
      <c r="H318" s="166"/>
      <c r="I318" s="166"/>
      <c r="J318" s="166"/>
      <c r="K318" s="166"/>
      <c r="L318" s="167"/>
    </row>
    <row r="319" spans="1:12" s="20" customFormat="1" ht="15" customHeight="1">
      <c r="A319" s="161"/>
      <c r="B319" s="168"/>
      <c r="C319" s="168" t="s">
        <v>156</v>
      </c>
      <c r="D319" s="178" t="s">
        <v>305</v>
      </c>
      <c r="E319" s="172">
        <v>12000</v>
      </c>
      <c r="F319" s="172"/>
      <c r="G319" s="172"/>
      <c r="H319" s="172"/>
      <c r="I319" s="172"/>
      <c r="J319" s="172"/>
      <c r="K319" s="172"/>
      <c r="L319" s="64">
        <v>12000</v>
      </c>
    </row>
    <row r="320" spans="1:12" s="160" customFormat="1" ht="12">
      <c r="A320" s="154"/>
      <c r="B320" s="173" t="s">
        <v>306</v>
      </c>
      <c r="C320" s="173"/>
      <c r="D320" s="174" t="s">
        <v>18</v>
      </c>
      <c r="E320" s="179">
        <f aca="true" t="shared" si="47" ref="E320:L320">SUM(E321:E322)</f>
        <v>16000</v>
      </c>
      <c r="F320" s="179">
        <f t="shared" si="47"/>
        <v>16000</v>
      </c>
      <c r="G320" s="179">
        <f t="shared" si="47"/>
        <v>0</v>
      </c>
      <c r="H320" s="179">
        <f t="shared" si="47"/>
        <v>0</v>
      </c>
      <c r="I320" s="179">
        <f t="shared" si="47"/>
        <v>0</v>
      </c>
      <c r="J320" s="179">
        <f t="shared" si="47"/>
        <v>0</v>
      </c>
      <c r="K320" s="179">
        <f t="shared" si="47"/>
        <v>0</v>
      </c>
      <c r="L320" s="180">
        <f t="shared" si="47"/>
        <v>0</v>
      </c>
    </row>
    <row r="321" spans="1:12" s="20" customFormat="1" ht="12">
      <c r="A321" s="161"/>
      <c r="B321" s="162"/>
      <c r="C321" s="162" t="s">
        <v>167</v>
      </c>
      <c r="D321" s="177" t="s">
        <v>168</v>
      </c>
      <c r="E321" s="166">
        <v>1000</v>
      </c>
      <c r="F321" s="166">
        <v>1000</v>
      </c>
      <c r="G321" s="166"/>
      <c r="H321" s="166"/>
      <c r="I321" s="166"/>
      <c r="J321" s="166"/>
      <c r="K321" s="166"/>
      <c r="L321" s="167"/>
    </row>
    <row r="322" spans="1:12" s="20" customFormat="1" ht="12">
      <c r="A322" s="161"/>
      <c r="B322" s="162"/>
      <c r="C322" s="162" t="s">
        <v>171</v>
      </c>
      <c r="D322" s="177" t="s">
        <v>172</v>
      </c>
      <c r="E322" s="166">
        <v>15000</v>
      </c>
      <c r="F322" s="166">
        <v>15000</v>
      </c>
      <c r="G322" s="166"/>
      <c r="H322" s="166"/>
      <c r="I322" s="166"/>
      <c r="J322" s="166"/>
      <c r="K322" s="166"/>
      <c r="L322" s="167"/>
    </row>
    <row r="323" spans="1:12" s="118" customFormat="1" ht="12">
      <c r="A323" s="182" t="s">
        <v>307</v>
      </c>
      <c r="B323" s="183"/>
      <c r="C323" s="183"/>
      <c r="D323" s="184" t="s">
        <v>308</v>
      </c>
      <c r="E323" s="185">
        <f aca="true" t="shared" si="48" ref="E323:L323">SUM(E324+E327)</f>
        <v>285300</v>
      </c>
      <c r="F323" s="185">
        <f t="shared" si="48"/>
        <v>210300</v>
      </c>
      <c r="G323" s="185">
        <f t="shared" si="48"/>
        <v>0</v>
      </c>
      <c r="H323" s="185">
        <f t="shared" si="48"/>
        <v>0</v>
      </c>
      <c r="I323" s="185">
        <f t="shared" si="48"/>
        <v>210300</v>
      </c>
      <c r="J323" s="185">
        <f t="shared" si="48"/>
        <v>0</v>
      </c>
      <c r="K323" s="185">
        <f t="shared" si="48"/>
        <v>0</v>
      </c>
      <c r="L323" s="186">
        <f t="shared" si="48"/>
        <v>75000</v>
      </c>
    </row>
    <row r="324" spans="1:12" s="160" customFormat="1" ht="12">
      <c r="A324" s="187"/>
      <c r="B324" s="173" t="s">
        <v>309</v>
      </c>
      <c r="C324" s="173"/>
      <c r="D324" s="174" t="s">
        <v>310</v>
      </c>
      <c r="E324" s="179">
        <f aca="true" t="shared" si="49" ref="E324:L324">SUM(E325:E326)</f>
        <v>191900</v>
      </c>
      <c r="F324" s="179">
        <f t="shared" si="49"/>
        <v>131900</v>
      </c>
      <c r="G324" s="179">
        <f t="shared" si="49"/>
        <v>0</v>
      </c>
      <c r="H324" s="179">
        <f t="shared" si="49"/>
        <v>0</v>
      </c>
      <c r="I324" s="179">
        <f t="shared" si="49"/>
        <v>131900</v>
      </c>
      <c r="J324" s="179">
        <f t="shared" si="49"/>
        <v>0</v>
      </c>
      <c r="K324" s="179">
        <f t="shared" si="49"/>
        <v>0</v>
      </c>
      <c r="L324" s="180">
        <f t="shared" si="49"/>
        <v>60000</v>
      </c>
    </row>
    <row r="325" spans="1:12" s="20" customFormat="1" ht="12">
      <c r="A325" s="161"/>
      <c r="B325" s="162"/>
      <c r="C325" s="162" t="s">
        <v>311</v>
      </c>
      <c r="D325" s="177" t="s">
        <v>312</v>
      </c>
      <c r="E325" s="166">
        <v>131900</v>
      </c>
      <c r="F325" s="166">
        <v>131900</v>
      </c>
      <c r="G325" s="166"/>
      <c r="H325" s="166"/>
      <c r="I325" s="166">
        <v>131900</v>
      </c>
      <c r="J325" s="166"/>
      <c r="K325" s="166"/>
      <c r="L325" s="167"/>
    </row>
    <row r="326" spans="1:12" s="20" customFormat="1" ht="12">
      <c r="A326" s="161"/>
      <c r="B326" s="162"/>
      <c r="C326" s="162" t="s">
        <v>156</v>
      </c>
      <c r="D326" s="177" t="s">
        <v>157</v>
      </c>
      <c r="E326" s="166">
        <v>60000</v>
      </c>
      <c r="F326" s="166"/>
      <c r="G326" s="166"/>
      <c r="H326" s="166"/>
      <c r="I326" s="166"/>
      <c r="J326" s="166"/>
      <c r="K326" s="166"/>
      <c r="L326" s="167">
        <v>60000</v>
      </c>
    </row>
    <row r="327" spans="1:12" s="160" customFormat="1" ht="12">
      <c r="A327" s="154"/>
      <c r="B327" s="173" t="s">
        <v>313</v>
      </c>
      <c r="C327" s="173"/>
      <c r="D327" s="174" t="s">
        <v>314</v>
      </c>
      <c r="E327" s="179">
        <f>SUM(E328:E329)</f>
        <v>93400</v>
      </c>
      <c r="F327" s="179">
        <f aca="true" t="shared" si="50" ref="F327:K327">SUM(F328)</f>
        <v>78400</v>
      </c>
      <c r="G327" s="179">
        <f t="shared" si="50"/>
        <v>0</v>
      </c>
      <c r="H327" s="179">
        <f t="shared" si="50"/>
        <v>0</v>
      </c>
      <c r="I327" s="179">
        <f t="shared" si="50"/>
        <v>78400</v>
      </c>
      <c r="J327" s="179">
        <f t="shared" si="50"/>
        <v>0</v>
      </c>
      <c r="K327" s="179">
        <f t="shared" si="50"/>
        <v>0</v>
      </c>
      <c r="L327" s="180">
        <f>SUM(L328:L329)</f>
        <v>15000</v>
      </c>
    </row>
    <row r="328" spans="1:12" s="20" customFormat="1" ht="12" customHeight="1">
      <c r="A328" s="161"/>
      <c r="B328" s="162"/>
      <c r="C328" s="162" t="s">
        <v>311</v>
      </c>
      <c r="D328" s="177" t="s">
        <v>315</v>
      </c>
      <c r="E328" s="166">
        <v>78400</v>
      </c>
      <c r="F328" s="166">
        <v>78400</v>
      </c>
      <c r="G328" s="166"/>
      <c r="H328" s="166"/>
      <c r="I328" s="166">
        <v>78400</v>
      </c>
      <c r="J328" s="166"/>
      <c r="K328" s="166"/>
      <c r="L328" s="167"/>
    </row>
    <row r="329" spans="1:12" s="20" customFormat="1" ht="13.5" customHeight="1">
      <c r="A329" s="198"/>
      <c r="B329" s="192"/>
      <c r="C329" s="192" t="s">
        <v>156</v>
      </c>
      <c r="D329" s="193" t="s">
        <v>305</v>
      </c>
      <c r="E329" s="194">
        <v>15000</v>
      </c>
      <c r="F329" s="194"/>
      <c r="G329" s="194"/>
      <c r="H329" s="194"/>
      <c r="I329" s="194"/>
      <c r="J329" s="194"/>
      <c r="K329" s="194"/>
      <c r="L329" s="58">
        <v>15000</v>
      </c>
    </row>
    <row r="330" spans="1:12" s="118" customFormat="1" ht="12.75" customHeight="1">
      <c r="A330" s="182" t="s">
        <v>316</v>
      </c>
      <c r="B330" s="183"/>
      <c r="C330" s="183"/>
      <c r="D330" s="184" t="s">
        <v>317</v>
      </c>
      <c r="E330" s="185">
        <f aca="true" t="shared" si="51" ref="E330:L330">(E331)</f>
        <v>20000</v>
      </c>
      <c r="F330" s="185">
        <f t="shared" si="51"/>
        <v>20000</v>
      </c>
      <c r="G330" s="185">
        <f t="shared" si="51"/>
        <v>0</v>
      </c>
      <c r="H330" s="185">
        <f t="shared" si="51"/>
        <v>0</v>
      </c>
      <c r="I330" s="185">
        <f>(I331)</f>
        <v>20000</v>
      </c>
      <c r="J330" s="185">
        <f t="shared" si="51"/>
        <v>0</v>
      </c>
      <c r="K330" s="185">
        <f t="shared" si="51"/>
        <v>0</v>
      </c>
      <c r="L330" s="186">
        <f t="shared" si="51"/>
        <v>0</v>
      </c>
    </row>
    <row r="331" spans="1:12" s="160" customFormat="1" ht="12" customHeight="1">
      <c r="A331" s="154"/>
      <c r="B331" s="173" t="s">
        <v>318</v>
      </c>
      <c r="C331" s="173"/>
      <c r="D331" s="174" t="s">
        <v>319</v>
      </c>
      <c r="E331" s="179">
        <f aca="true" t="shared" si="52" ref="E331:L331">SUM(E332:E332)</f>
        <v>20000</v>
      </c>
      <c r="F331" s="179">
        <f t="shared" si="52"/>
        <v>20000</v>
      </c>
      <c r="G331" s="179">
        <f t="shared" si="52"/>
        <v>0</v>
      </c>
      <c r="H331" s="179">
        <f t="shared" si="52"/>
        <v>0</v>
      </c>
      <c r="I331" s="179">
        <f t="shared" si="52"/>
        <v>20000</v>
      </c>
      <c r="J331" s="179">
        <f t="shared" si="52"/>
        <v>0</v>
      </c>
      <c r="K331" s="179">
        <f t="shared" si="52"/>
        <v>0</v>
      </c>
      <c r="L331" s="180">
        <f t="shared" si="52"/>
        <v>0</v>
      </c>
    </row>
    <row r="332" spans="1:12" s="20" customFormat="1" ht="12">
      <c r="A332" s="161"/>
      <c r="B332" s="162"/>
      <c r="C332" s="162" t="s">
        <v>320</v>
      </c>
      <c r="D332" s="177" t="s">
        <v>152</v>
      </c>
      <c r="E332" s="166">
        <v>20000</v>
      </c>
      <c r="F332" s="166">
        <v>20000</v>
      </c>
      <c r="G332" s="166"/>
      <c r="H332" s="166">
        <v>0</v>
      </c>
      <c r="I332" s="166">
        <v>20000</v>
      </c>
      <c r="J332" s="166"/>
      <c r="K332" s="166"/>
      <c r="L332" s="167"/>
    </row>
    <row r="333" spans="1:12" ht="24" customHeight="1">
      <c r="A333" s="254" t="s">
        <v>321</v>
      </c>
      <c r="B333" s="254"/>
      <c r="C333" s="254"/>
      <c r="D333" s="254"/>
      <c r="E333" s="237">
        <f>SUM(E330,E323,E304,E291,E227,E213,E126,E122,E118,E112,E85,,E81,E43,E29,E22,E8)</f>
        <v>10607674</v>
      </c>
      <c r="F333" s="237">
        <f>SUM(F330,F323,F304,F291,F227,F213,F126,F122,F118,F112,F85,F81,F43,F29,F22,F8)</f>
        <v>9736874</v>
      </c>
      <c r="G333" s="237">
        <f>SUM(G330,G323,G304,G291,G227,G213,G126,G122,G118,G112,G85,G81,G43,G29,G22,G8)</f>
        <v>3689917</v>
      </c>
      <c r="H333" s="237">
        <f>SUM(H8,H22,H29,H43,H81,H85,H112,H118,H122,H126,H213,H227,H291,H304,H323,H330)</f>
        <v>762248</v>
      </c>
      <c r="I333" s="237">
        <f>SUM(I330,I323,I304,I291,I227,I213,I126,I122,I118,I112,I85,I29,I43,I22,I8,I81)</f>
        <v>928640</v>
      </c>
      <c r="J333" s="237">
        <f>SUM(J330,J323,J304,J291,J227,J213,J126,J122,J118,J112,J85,J81,J43,J29,J22,J8)</f>
        <v>184200</v>
      </c>
      <c r="K333" s="237">
        <f>SUM(K330,K323,K304,K291,K227,K213,K126,K122,K118,K112,K85,K81,K43,K29,K22,K8)</f>
        <v>0</v>
      </c>
      <c r="L333" s="238">
        <f>SUM(L330,L323,L304,L291,L227,L213,L126,L122,L118,L112,L85,L81,L43,L29,L22,L8)</f>
        <v>870800</v>
      </c>
    </row>
    <row r="335" spans="1:4" ht="12">
      <c r="A335" s="239"/>
      <c r="D335" s="143" t="s">
        <v>322</v>
      </c>
    </row>
  </sheetData>
  <mergeCells count="11">
    <mergeCell ref="G5:K5"/>
    <mergeCell ref="L5:L6"/>
    <mergeCell ref="A333:D333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6299212598425197" right="0.6299212598425197" top="1" bottom="0.43" header="0.3937007874015748" footer="0.39"/>
  <pageSetup horizontalDpi="300" verticalDpi="300" orientation="landscape" paperSize="9" scale="80" r:id="rId1"/>
  <headerFooter alignWithMargins="0">
    <oddHeader>&amp;RZałącznik nr &amp;A
do uchwały Rady Gminy nr XVI / 72 / 2008
z dnia 21.03.2008r.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C1">
      <selection activeCell="A1" sqref="A1:D1"/>
    </sheetView>
  </sheetViews>
  <sheetFormatPr defaultColWidth="9.00390625" defaultRowHeight="12.75"/>
  <cols>
    <col min="1" max="1" width="3.00390625" style="143" customWidth="1"/>
    <col min="2" max="2" width="5.75390625" style="143" customWidth="1"/>
    <col min="3" max="3" width="6.375" style="143" customWidth="1"/>
    <col min="4" max="4" width="5.75390625" style="143" customWidth="1"/>
    <col min="5" max="5" width="15.625" style="143" customWidth="1"/>
    <col min="6" max="6" width="12.875" style="143" customWidth="1"/>
    <col min="7" max="8" width="11.375" style="143" customWidth="1"/>
    <col min="9" max="9" width="10.00390625" style="143" customWidth="1"/>
    <col min="10" max="10" width="10.75390625" style="272" customWidth="1"/>
    <col min="11" max="11" width="10.75390625" style="143" customWidth="1"/>
    <col min="12" max="12" width="11.375" style="143" customWidth="1"/>
    <col min="13" max="13" width="12.125" style="143" customWidth="1"/>
    <col min="14" max="14" width="14.25390625" style="143" customWidth="1"/>
    <col min="15" max="16384" width="9.125" style="143" customWidth="1"/>
  </cols>
  <sheetData>
    <row r="1" spans="1:14" ht="18" customHeight="1">
      <c r="A1" s="270" t="s">
        <v>323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10.5" customHeight="1">
      <c r="A2" s="260"/>
      <c r="B2" s="260"/>
      <c r="C2" s="260"/>
      <c r="D2" s="260"/>
      <c r="E2" s="260"/>
      <c r="F2" s="260"/>
      <c r="G2" s="260"/>
      <c r="H2" s="260"/>
      <c r="I2" s="260"/>
      <c r="J2" s="271"/>
      <c r="K2" s="260"/>
      <c r="L2" s="260"/>
      <c r="M2" s="260"/>
      <c r="N2" s="5" t="s">
        <v>324</v>
      </c>
    </row>
    <row r="3" spans="1:14" ht="12" customHeight="1">
      <c r="A3" s="261" t="s">
        <v>325</v>
      </c>
      <c r="B3" s="261" t="s">
        <v>1</v>
      </c>
      <c r="C3" s="261" t="s">
        <v>326</v>
      </c>
      <c r="D3" s="261" t="s">
        <v>327</v>
      </c>
      <c r="E3" s="262" t="s">
        <v>328</v>
      </c>
      <c r="F3" s="262" t="s">
        <v>329</v>
      </c>
      <c r="G3" s="262" t="s">
        <v>330</v>
      </c>
      <c r="H3" s="262"/>
      <c r="I3" s="262"/>
      <c r="J3" s="262"/>
      <c r="K3" s="262"/>
      <c r="L3" s="262"/>
      <c r="M3" s="262"/>
      <c r="N3" s="262" t="s">
        <v>331</v>
      </c>
    </row>
    <row r="4" spans="1:14" ht="12" customHeight="1">
      <c r="A4" s="261"/>
      <c r="B4" s="261"/>
      <c r="C4" s="261"/>
      <c r="D4" s="261"/>
      <c r="E4" s="262"/>
      <c r="F4" s="262"/>
      <c r="G4" s="262" t="s">
        <v>332</v>
      </c>
      <c r="H4" s="262" t="s">
        <v>333</v>
      </c>
      <c r="I4" s="262"/>
      <c r="J4" s="262"/>
      <c r="K4" s="262"/>
      <c r="L4" s="262" t="s">
        <v>334</v>
      </c>
      <c r="M4" s="262" t="s">
        <v>335</v>
      </c>
      <c r="N4" s="262"/>
    </row>
    <row r="5" spans="1:14" ht="14.25" customHeight="1">
      <c r="A5" s="261"/>
      <c r="B5" s="261"/>
      <c r="C5" s="261"/>
      <c r="D5" s="261"/>
      <c r="E5" s="262"/>
      <c r="F5" s="262"/>
      <c r="G5" s="262"/>
      <c r="H5" s="262" t="s">
        <v>336</v>
      </c>
      <c r="I5" s="262" t="s">
        <v>337</v>
      </c>
      <c r="J5" s="262" t="s">
        <v>338</v>
      </c>
      <c r="K5" s="262" t="s">
        <v>339</v>
      </c>
      <c r="L5" s="262"/>
      <c r="M5" s="262"/>
      <c r="N5" s="262"/>
    </row>
    <row r="6" spans="1:14" ht="12.75" customHeight="1">
      <c r="A6" s="261"/>
      <c r="B6" s="261"/>
      <c r="C6" s="261"/>
      <c r="D6" s="261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ht="32.25" customHeight="1">
      <c r="A7" s="261"/>
      <c r="B7" s="261"/>
      <c r="C7" s="261"/>
      <c r="D7" s="261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4" s="273" customFormat="1" ht="7.5" customHeight="1">
      <c r="A8" s="274">
        <v>1</v>
      </c>
      <c r="B8" s="274">
        <v>2</v>
      </c>
      <c r="C8" s="274">
        <v>3</v>
      </c>
      <c r="D8" s="274">
        <v>4</v>
      </c>
      <c r="E8" s="274">
        <v>5</v>
      </c>
      <c r="F8" s="274">
        <v>6</v>
      </c>
      <c r="G8" s="274">
        <v>7</v>
      </c>
      <c r="H8" s="274">
        <v>8</v>
      </c>
      <c r="I8" s="274">
        <v>9</v>
      </c>
      <c r="J8" s="274">
        <v>10</v>
      </c>
      <c r="K8" s="274">
        <v>11</v>
      </c>
      <c r="L8" s="274">
        <v>12</v>
      </c>
      <c r="M8" s="274">
        <v>13</v>
      </c>
      <c r="N8" s="274">
        <v>14</v>
      </c>
    </row>
    <row r="9" spans="1:14" ht="48.75" customHeight="1">
      <c r="A9" s="279" t="s">
        <v>340</v>
      </c>
      <c r="B9" s="285" t="s">
        <v>9</v>
      </c>
      <c r="C9" s="285" t="s">
        <v>11</v>
      </c>
      <c r="D9" s="285" t="s">
        <v>156</v>
      </c>
      <c r="E9" s="281" t="s">
        <v>341</v>
      </c>
      <c r="F9" s="282">
        <v>70000</v>
      </c>
      <c r="G9" s="282">
        <v>25000</v>
      </c>
      <c r="H9" s="282">
        <v>25000</v>
      </c>
      <c r="I9" s="282"/>
      <c r="J9" s="283" t="s">
        <v>342</v>
      </c>
      <c r="K9" s="284"/>
      <c r="L9" s="282">
        <v>45000</v>
      </c>
      <c r="M9" s="282"/>
      <c r="N9" s="284"/>
    </row>
    <row r="10" spans="1:14" ht="48.75" customHeight="1">
      <c r="A10" s="279" t="s">
        <v>343</v>
      </c>
      <c r="B10" s="285" t="s">
        <v>9</v>
      </c>
      <c r="C10" s="285" t="s">
        <v>11</v>
      </c>
      <c r="D10" s="285" t="s">
        <v>156</v>
      </c>
      <c r="E10" s="281" t="s">
        <v>344</v>
      </c>
      <c r="F10" s="282">
        <v>237700</v>
      </c>
      <c r="G10" s="282">
        <v>50000</v>
      </c>
      <c r="H10" s="282">
        <v>50000</v>
      </c>
      <c r="I10" s="282"/>
      <c r="J10" s="283" t="s">
        <v>342</v>
      </c>
      <c r="K10" s="284"/>
      <c r="L10" s="282">
        <v>62000</v>
      </c>
      <c r="M10" s="282">
        <v>125700</v>
      </c>
      <c r="N10" s="284"/>
    </row>
    <row r="11" spans="1:14" ht="47.25" customHeight="1">
      <c r="A11" s="279" t="s">
        <v>345</v>
      </c>
      <c r="B11" s="285" t="s">
        <v>9</v>
      </c>
      <c r="C11" s="285" t="s">
        <v>11</v>
      </c>
      <c r="D11" s="285" t="s">
        <v>156</v>
      </c>
      <c r="E11" s="281" t="s">
        <v>346</v>
      </c>
      <c r="F11" s="282">
        <v>360000</v>
      </c>
      <c r="G11" s="282">
        <v>50000</v>
      </c>
      <c r="H11" s="282">
        <v>50000</v>
      </c>
      <c r="I11" s="282"/>
      <c r="J11" s="283" t="s">
        <v>342</v>
      </c>
      <c r="K11" s="284"/>
      <c r="L11" s="282">
        <v>28800</v>
      </c>
      <c r="M11" s="282">
        <v>281200</v>
      </c>
      <c r="N11" s="284"/>
    </row>
    <row r="12" spans="1:14" ht="48.75" customHeight="1">
      <c r="A12" s="279" t="s">
        <v>347</v>
      </c>
      <c r="B12" s="285" t="s">
        <v>9</v>
      </c>
      <c r="C12" s="285" t="s">
        <v>11</v>
      </c>
      <c r="D12" s="285" t="s">
        <v>156</v>
      </c>
      <c r="E12" s="281" t="s">
        <v>348</v>
      </c>
      <c r="F12" s="282">
        <v>400000</v>
      </c>
      <c r="G12" s="282">
        <v>12000</v>
      </c>
      <c r="H12" s="282">
        <v>12000</v>
      </c>
      <c r="I12" s="282"/>
      <c r="J12" s="283"/>
      <c r="K12" s="284"/>
      <c r="L12" s="282">
        <v>26000</v>
      </c>
      <c r="M12" s="282">
        <v>362000</v>
      </c>
      <c r="N12" s="284"/>
    </row>
    <row r="13" spans="1:14" ht="48.75" customHeight="1">
      <c r="A13" s="279" t="s">
        <v>349</v>
      </c>
      <c r="B13" s="285" t="s">
        <v>132</v>
      </c>
      <c r="C13" s="285" t="s">
        <v>134</v>
      </c>
      <c r="D13" s="285" t="s">
        <v>156</v>
      </c>
      <c r="E13" s="281" t="s">
        <v>350</v>
      </c>
      <c r="F13" s="282">
        <v>2362000</v>
      </c>
      <c r="G13" s="282">
        <v>12000</v>
      </c>
      <c r="H13" s="282">
        <v>12000</v>
      </c>
      <c r="I13" s="282"/>
      <c r="J13" s="283" t="s">
        <v>342</v>
      </c>
      <c r="K13" s="284"/>
      <c r="L13" s="282">
        <v>188960</v>
      </c>
      <c r="M13" s="282">
        <v>2161040</v>
      </c>
      <c r="N13" s="284"/>
    </row>
    <row r="14" spans="1:14" ht="48.75" customHeight="1">
      <c r="A14" s="279" t="s">
        <v>351</v>
      </c>
      <c r="B14" s="285" t="s">
        <v>132</v>
      </c>
      <c r="C14" s="285" t="s">
        <v>134</v>
      </c>
      <c r="D14" s="285" t="s">
        <v>156</v>
      </c>
      <c r="E14" s="281" t="s">
        <v>352</v>
      </c>
      <c r="F14" s="282">
        <v>4500000</v>
      </c>
      <c r="G14" s="282">
        <v>12000</v>
      </c>
      <c r="H14" s="282">
        <v>12000</v>
      </c>
      <c r="I14" s="282"/>
      <c r="J14" s="283" t="s">
        <v>342</v>
      </c>
      <c r="K14" s="284"/>
      <c r="L14" s="282">
        <v>300000</v>
      </c>
      <c r="M14" s="282">
        <v>4188000</v>
      </c>
      <c r="N14" s="284"/>
    </row>
    <row r="15" spans="1:14" ht="48.75" customHeight="1">
      <c r="A15" s="279" t="s">
        <v>353</v>
      </c>
      <c r="B15" s="285" t="s">
        <v>132</v>
      </c>
      <c r="C15" s="285" t="s">
        <v>134</v>
      </c>
      <c r="D15" s="285" t="s">
        <v>156</v>
      </c>
      <c r="E15" s="281" t="s">
        <v>354</v>
      </c>
      <c r="F15" s="282">
        <v>2600000</v>
      </c>
      <c r="G15" s="282">
        <v>12000</v>
      </c>
      <c r="H15" s="282">
        <v>12000</v>
      </c>
      <c r="I15" s="282"/>
      <c r="J15" s="283"/>
      <c r="K15" s="284"/>
      <c r="L15" s="282">
        <v>253000</v>
      </c>
      <c r="M15" s="282">
        <v>2335000</v>
      </c>
      <c r="N15" s="284"/>
    </row>
    <row r="16" spans="1:14" ht="84" customHeight="1">
      <c r="A16" s="279" t="s">
        <v>355</v>
      </c>
      <c r="B16" s="285" t="s">
        <v>132</v>
      </c>
      <c r="C16" s="285" t="s">
        <v>134</v>
      </c>
      <c r="D16" s="285" t="s">
        <v>156</v>
      </c>
      <c r="E16" s="281" t="s">
        <v>356</v>
      </c>
      <c r="F16" s="282">
        <v>3000000</v>
      </c>
      <c r="G16" s="282">
        <v>12000</v>
      </c>
      <c r="H16" s="282">
        <v>12000</v>
      </c>
      <c r="I16" s="282"/>
      <c r="J16" s="283" t="s">
        <v>342</v>
      </c>
      <c r="K16" s="284"/>
      <c r="L16" s="282">
        <v>233000</v>
      </c>
      <c r="M16" s="282">
        <v>2755000</v>
      </c>
      <c r="N16" s="284"/>
    </row>
    <row r="17" spans="1:14" ht="71.25" customHeight="1">
      <c r="A17" s="279" t="s">
        <v>357</v>
      </c>
      <c r="B17" s="285" t="s">
        <v>132</v>
      </c>
      <c r="C17" s="285" t="s">
        <v>136</v>
      </c>
      <c r="D17" s="285" t="s">
        <v>156</v>
      </c>
      <c r="E17" s="281" t="s">
        <v>358</v>
      </c>
      <c r="F17" s="282">
        <v>800000</v>
      </c>
      <c r="G17" s="282">
        <v>1000</v>
      </c>
      <c r="H17" s="282">
        <v>1000</v>
      </c>
      <c r="I17" s="282"/>
      <c r="J17" s="283"/>
      <c r="K17" s="284"/>
      <c r="L17" s="282">
        <v>799000</v>
      </c>
      <c r="M17" s="282"/>
      <c r="N17" s="284"/>
    </row>
    <row r="18" spans="1:14" s="268" customFormat="1" ht="30" customHeight="1">
      <c r="A18" s="275" t="s">
        <v>359</v>
      </c>
      <c r="B18" s="275"/>
      <c r="C18" s="275"/>
      <c r="D18" s="275"/>
      <c r="E18" s="275"/>
      <c r="F18" s="276">
        <f>SUM(F9:F17)</f>
        <v>14329700</v>
      </c>
      <c r="G18" s="276">
        <f>SUM(G9:G17)</f>
        <v>186000</v>
      </c>
      <c r="H18" s="276">
        <f>SUM(H9:H17)</f>
        <v>186000</v>
      </c>
      <c r="I18" s="276"/>
      <c r="J18" s="277"/>
      <c r="K18" s="276"/>
      <c r="L18" s="276">
        <f>SUM(L9:L17)</f>
        <v>1935760</v>
      </c>
      <c r="M18" s="276">
        <f>SUM(M9:M17)</f>
        <v>12207940</v>
      </c>
      <c r="N18" s="278" t="s">
        <v>360</v>
      </c>
    </row>
    <row r="20" ht="12">
      <c r="A20" s="143" t="s">
        <v>361</v>
      </c>
    </row>
    <row r="21" ht="12">
      <c r="A21" s="143" t="s">
        <v>362</v>
      </c>
    </row>
    <row r="22" ht="12">
      <c r="A22" s="143" t="s">
        <v>363</v>
      </c>
    </row>
    <row r="23" ht="12">
      <c r="A23" s="143" t="s">
        <v>364</v>
      </c>
    </row>
    <row r="25" ht="12">
      <c r="A25" s="269" t="s">
        <v>365</v>
      </c>
    </row>
  </sheetData>
  <mergeCells count="18">
    <mergeCell ref="A18:E18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.6299212598425197" right="0.6299212598425197" top="0.97" bottom="0.44" header="0.41" footer="0.4"/>
  <pageSetup fitToHeight="1" fitToWidth="1" horizontalDpi="300" verticalDpi="300" orientation="portrait" paperSize="9" scale="64" r:id="rId1"/>
  <headerFooter alignWithMargins="0">
    <oddHeader>&amp;R&amp;9Załącznik nr &amp;A
do uchwały Rady Gminy nr XVI / 72 / 2008
z dnia 21.03.2008r.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2.75"/>
  <cols>
    <col min="1" max="1" width="3.375" style="143" customWidth="1"/>
    <col min="2" max="2" width="5.00390625" style="143" customWidth="1"/>
    <col min="3" max="3" width="6.375" style="143" customWidth="1"/>
    <col min="4" max="4" width="5.00390625" style="143" customWidth="1"/>
    <col min="5" max="5" width="15.625" style="143" customWidth="1"/>
    <col min="6" max="6" width="12.00390625" style="143" customWidth="1"/>
    <col min="7" max="7" width="12.75390625" style="143" customWidth="1"/>
    <col min="8" max="8" width="11.75390625" style="143" customWidth="1"/>
    <col min="9" max="9" width="10.125" style="143" customWidth="1"/>
    <col min="10" max="10" width="14.25390625" style="143" customWidth="1"/>
    <col min="11" max="11" width="14.375" style="143" customWidth="1"/>
    <col min="12" max="12" width="16.75390625" style="143" customWidth="1"/>
    <col min="13" max="16384" width="9.125" style="143" customWidth="1"/>
  </cols>
  <sheetData>
    <row r="1" spans="1:12" ht="12">
      <c r="A1" s="259" t="s">
        <v>366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0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5" t="s">
        <v>324</v>
      </c>
    </row>
    <row r="3" spans="1:12" ht="10.5" customHeight="1">
      <c r="A3" s="261" t="s">
        <v>325</v>
      </c>
      <c r="B3" s="261" t="s">
        <v>1</v>
      </c>
      <c r="C3" s="261" t="s">
        <v>326</v>
      </c>
      <c r="D3" s="261" t="s">
        <v>327</v>
      </c>
      <c r="E3" s="262" t="s">
        <v>367</v>
      </c>
      <c r="F3" s="262" t="s">
        <v>329</v>
      </c>
      <c r="G3" s="262" t="s">
        <v>330</v>
      </c>
      <c r="H3" s="262"/>
      <c r="I3" s="262"/>
      <c r="J3" s="262"/>
      <c r="K3" s="262"/>
      <c r="L3" s="262" t="s">
        <v>331</v>
      </c>
    </row>
    <row r="4" spans="1:12" ht="11.25" customHeight="1">
      <c r="A4" s="261"/>
      <c r="B4" s="261"/>
      <c r="C4" s="261"/>
      <c r="D4" s="261"/>
      <c r="E4" s="262"/>
      <c r="F4" s="262"/>
      <c r="G4" s="262" t="s">
        <v>332</v>
      </c>
      <c r="H4" s="262" t="s">
        <v>333</v>
      </c>
      <c r="I4" s="262"/>
      <c r="J4" s="262"/>
      <c r="K4" s="262"/>
      <c r="L4" s="262"/>
    </row>
    <row r="5" spans="1:12" ht="29.25" customHeight="1">
      <c r="A5" s="261"/>
      <c r="B5" s="261"/>
      <c r="C5" s="261"/>
      <c r="D5" s="261"/>
      <c r="E5" s="262"/>
      <c r="F5" s="262"/>
      <c r="G5" s="262"/>
      <c r="H5" s="262" t="s">
        <v>336</v>
      </c>
      <c r="I5" s="262" t="s">
        <v>337</v>
      </c>
      <c r="J5" s="262" t="s">
        <v>368</v>
      </c>
      <c r="K5" s="262" t="s">
        <v>339</v>
      </c>
      <c r="L5" s="262"/>
    </row>
    <row r="6" spans="1:12" ht="19.5" customHeight="1">
      <c r="A6" s="261"/>
      <c r="B6" s="261"/>
      <c r="C6" s="261"/>
      <c r="D6" s="261"/>
      <c r="E6" s="262"/>
      <c r="F6" s="262"/>
      <c r="G6" s="262"/>
      <c r="H6" s="262"/>
      <c r="I6" s="262"/>
      <c r="J6" s="262"/>
      <c r="K6" s="262"/>
      <c r="L6" s="262"/>
    </row>
    <row r="7" spans="1:12" ht="19.5" customHeight="1">
      <c r="A7" s="261"/>
      <c r="B7" s="261"/>
      <c r="C7" s="261"/>
      <c r="D7" s="261"/>
      <c r="E7" s="262"/>
      <c r="F7" s="262"/>
      <c r="G7" s="262"/>
      <c r="H7" s="262"/>
      <c r="I7" s="262"/>
      <c r="J7" s="262"/>
      <c r="K7" s="262"/>
      <c r="L7" s="262"/>
    </row>
    <row r="8" spans="1:12" ht="7.5" customHeight="1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>
        <v>12</v>
      </c>
    </row>
    <row r="9" spans="1:12" ht="37.5" customHeight="1">
      <c r="A9" s="279" t="s">
        <v>340</v>
      </c>
      <c r="B9" s="280" t="s">
        <v>9</v>
      </c>
      <c r="C9" s="280" t="s">
        <v>11</v>
      </c>
      <c r="D9" s="280" t="s">
        <v>156</v>
      </c>
      <c r="E9" s="281" t="s">
        <v>369</v>
      </c>
      <c r="F9" s="282">
        <v>20000</v>
      </c>
      <c r="G9" s="282">
        <v>20000</v>
      </c>
      <c r="H9" s="282">
        <v>20000</v>
      </c>
      <c r="I9" s="282"/>
      <c r="J9" s="289"/>
      <c r="K9" s="284"/>
      <c r="L9" s="284"/>
    </row>
    <row r="10" spans="1:12" ht="37.5" customHeight="1">
      <c r="A10" s="279" t="s">
        <v>343</v>
      </c>
      <c r="B10" s="280" t="s">
        <v>9</v>
      </c>
      <c r="C10" s="280" t="s">
        <v>11</v>
      </c>
      <c r="D10" s="280" t="s">
        <v>156</v>
      </c>
      <c r="E10" s="281" t="s">
        <v>370</v>
      </c>
      <c r="F10" s="282">
        <v>20000</v>
      </c>
      <c r="G10" s="282">
        <v>20000</v>
      </c>
      <c r="H10" s="282">
        <v>20000</v>
      </c>
      <c r="I10" s="282"/>
      <c r="J10" s="289"/>
      <c r="K10" s="284"/>
      <c r="L10" s="284"/>
    </row>
    <row r="11" spans="1:12" ht="37.5" customHeight="1">
      <c r="A11" s="279" t="s">
        <v>345</v>
      </c>
      <c r="B11" s="280" t="s">
        <v>9</v>
      </c>
      <c r="C11" s="280" t="s">
        <v>11</v>
      </c>
      <c r="D11" s="280" t="s">
        <v>156</v>
      </c>
      <c r="E11" s="281" t="s">
        <v>371</v>
      </c>
      <c r="F11" s="282">
        <v>10000</v>
      </c>
      <c r="G11" s="282">
        <v>10000</v>
      </c>
      <c r="H11" s="282">
        <v>10000</v>
      </c>
      <c r="I11" s="282"/>
      <c r="J11" s="289"/>
      <c r="K11" s="284"/>
      <c r="L11" s="284"/>
    </row>
    <row r="12" spans="1:12" ht="37.5" customHeight="1">
      <c r="A12" s="279" t="s">
        <v>347</v>
      </c>
      <c r="B12" s="280" t="s">
        <v>175</v>
      </c>
      <c r="C12" s="280" t="s">
        <v>177</v>
      </c>
      <c r="D12" s="280" t="s">
        <v>372</v>
      </c>
      <c r="E12" s="281" t="s">
        <v>373</v>
      </c>
      <c r="F12" s="282">
        <v>70000</v>
      </c>
      <c r="G12" s="282">
        <v>70000</v>
      </c>
      <c r="H12" s="282">
        <v>70000</v>
      </c>
      <c r="I12" s="282"/>
      <c r="J12" s="289"/>
      <c r="K12" s="284"/>
      <c r="L12" s="284"/>
    </row>
    <row r="13" spans="1:12" ht="37.5" customHeight="1">
      <c r="A13" s="279" t="s">
        <v>349</v>
      </c>
      <c r="B13" s="280" t="s">
        <v>175</v>
      </c>
      <c r="C13" s="280" t="s">
        <v>177</v>
      </c>
      <c r="D13" s="280" t="s">
        <v>372</v>
      </c>
      <c r="E13" s="281" t="s">
        <v>374</v>
      </c>
      <c r="F13" s="282">
        <v>25000</v>
      </c>
      <c r="G13" s="282">
        <v>25000</v>
      </c>
      <c r="H13" s="282">
        <v>25000</v>
      </c>
      <c r="I13" s="282"/>
      <c r="J13" s="289"/>
      <c r="K13" s="284"/>
      <c r="L13" s="284"/>
    </row>
    <row r="14" spans="1:12" ht="37.5" customHeight="1">
      <c r="A14" s="279" t="s">
        <v>351</v>
      </c>
      <c r="B14" s="280" t="s">
        <v>175</v>
      </c>
      <c r="C14" s="280" t="s">
        <v>177</v>
      </c>
      <c r="D14" s="280" t="s">
        <v>372</v>
      </c>
      <c r="E14" s="281" t="s">
        <v>375</v>
      </c>
      <c r="F14" s="282">
        <v>35000</v>
      </c>
      <c r="G14" s="282">
        <v>35000</v>
      </c>
      <c r="H14" s="282">
        <v>35000</v>
      </c>
      <c r="I14" s="282"/>
      <c r="J14" s="289"/>
      <c r="K14" s="284"/>
      <c r="L14" s="284"/>
    </row>
    <row r="15" spans="1:12" ht="37.5" customHeight="1">
      <c r="A15" s="279" t="s">
        <v>353</v>
      </c>
      <c r="B15" s="280" t="s">
        <v>175</v>
      </c>
      <c r="C15" s="280" t="s">
        <v>177</v>
      </c>
      <c r="D15" s="280" t="s">
        <v>372</v>
      </c>
      <c r="E15" s="281" t="s">
        <v>376</v>
      </c>
      <c r="F15" s="282">
        <v>60000</v>
      </c>
      <c r="G15" s="282">
        <v>60000</v>
      </c>
      <c r="H15" s="282">
        <v>60000</v>
      </c>
      <c r="I15" s="282"/>
      <c r="J15" s="289"/>
      <c r="K15" s="284"/>
      <c r="L15" s="284"/>
    </row>
    <row r="16" spans="1:12" ht="37.5" customHeight="1">
      <c r="A16" s="279" t="s">
        <v>355</v>
      </c>
      <c r="B16" s="280" t="s">
        <v>175</v>
      </c>
      <c r="C16" s="280" t="s">
        <v>177</v>
      </c>
      <c r="D16" s="280" t="s">
        <v>372</v>
      </c>
      <c r="E16" s="281" t="s">
        <v>377</v>
      </c>
      <c r="F16" s="282">
        <v>25000</v>
      </c>
      <c r="G16" s="282">
        <v>25000</v>
      </c>
      <c r="H16" s="282">
        <v>25000</v>
      </c>
      <c r="I16" s="282"/>
      <c r="J16" s="289"/>
      <c r="K16" s="284"/>
      <c r="L16" s="284"/>
    </row>
    <row r="17" spans="1:12" ht="37.5" customHeight="1">
      <c r="A17" s="279" t="s">
        <v>357</v>
      </c>
      <c r="B17" s="280" t="s">
        <v>175</v>
      </c>
      <c r="C17" s="280" t="s">
        <v>177</v>
      </c>
      <c r="D17" s="280" t="s">
        <v>372</v>
      </c>
      <c r="E17" s="281" t="s">
        <v>378</v>
      </c>
      <c r="F17" s="282">
        <v>25000</v>
      </c>
      <c r="G17" s="282">
        <v>25000</v>
      </c>
      <c r="H17" s="282">
        <v>25000</v>
      </c>
      <c r="I17" s="282"/>
      <c r="J17" s="289"/>
      <c r="K17" s="284"/>
      <c r="L17" s="284"/>
    </row>
    <row r="18" spans="1:12" ht="41.25" customHeight="1">
      <c r="A18" s="279" t="s">
        <v>379</v>
      </c>
      <c r="B18" s="280" t="s">
        <v>175</v>
      </c>
      <c r="C18" s="280" t="s">
        <v>177</v>
      </c>
      <c r="D18" s="280" t="s">
        <v>156</v>
      </c>
      <c r="E18" s="281" t="s">
        <v>380</v>
      </c>
      <c r="F18" s="282">
        <v>10000</v>
      </c>
      <c r="G18" s="282">
        <v>10000</v>
      </c>
      <c r="H18" s="282">
        <v>10000</v>
      </c>
      <c r="I18" s="282"/>
      <c r="J18" s="289"/>
      <c r="K18" s="284"/>
      <c r="L18" s="284"/>
    </row>
    <row r="19" spans="1:12" ht="30" customHeight="1">
      <c r="A19" s="279" t="s">
        <v>381</v>
      </c>
      <c r="B19" s="280" t="s">
        <v>175</v>
      </c>
      <c r="C19" s="280" t="s">
        <v>177</v>
      </c>
      <c r="D19" s="280" t="s">
        <v>184</v>
      </c>
      <c r="E19" s="281" t="s">
        <v>382</v>
      </c>
      <c r="F19" s="282">
        <v>12800</v>
      </c>
      <c r="G19" s="282">
        <v>12800</v>
      </c>
      <c r="H19" s="282">
        <v>12800</v>
      </c>
      <c r="I19" s="282"/>
      <c r="J19" s="289"/>
      <c r="K19" s="284"/>
      <c r="L19" s="284"/>
    </row>
    <row r="20" spans="1:12" ht="37.5" customHeight="1">
      <c r="A20" s="279" t="s">
        <v>383</v>
      </c>
      <c r="B20" s="280" t="s">
        <v>175</v>
      </c>
      <c r="C20" s="280" t="s">
        <v>177</v>
      </c>
      <c r="D20" s="280" t="s">
        <v>156</v>
      </c>
      <c r="E20" s="281" t="s">
        <v>384</v>
      </c>
      <c r="F20" s="282">
        <v>5000</v>
      </c>
      <c r="G20" s="282">
        <v>5000</v>
      </c>
      <c r="H20" s="282">
        <v>5000</v>
      </c>
      <c r="I20" s="282"/>
      <c r="J20" s="289"/>
      <c r="K20" s="284"/>
      <c r="L20" s="284"/>
    </row>
    <row r="21" spans="1:12" ht="30" customHeight="1">
      <c r="A21" s="279" t="s">
        <v>385</v>
      </c>
      <c r="B21" s="280" t="s">
        <v>19</v>
      </c>
      <c r="C21" s="280" t="s">
        <v>186</v>
      </c>
      <c r="D21" s="280" t="s">
        <v>184</v>
      </c>
      <c r="E21" s="281" t="s">
        <v>386</v>
      </c>
      <c r="F21" s="282">
        <v>40000</v>
      </c>
      <c r="G21" s="282">
        <v>40000</v>
      </c>
      <c r="H21" s="282">
        <v>40000</v>
      </c>
      <c r="I21" s="282"/>
      <c r="J21" s="289"/>
      <c r="K21" s="284"/>
      <c r="L21" s="284"/>
    </row>
    <row r="22" spans="1:12" ht="48">
      <c r="A22" s="279" t="s">
        <v>387</v>
      </c>
      <c r="B22" s="280" t="s">
        <v>31</v>
      </c>
      <c r="C22" s="280" t="s">
        <v>39</v>
      </c>
      <c r="D22" s="280" t="s">
        <v>156</v>
      </c>
      <c r="E22" s="281" t="s">
        <v>388</v>
      </c>
      <c r="F22" s="282">
        <v>89500</v>
      </c>
      <c r="G22" s="282">
        <v>89500</v>
      </c>
      <c r="H22" s="282">
        <v>89500</v>
      </c>
      <c r="I22" s="282"/>
      <c r="J22" s="289"/>
      <c r="K22" s="284"/>
      <c r="L22" s="284"/>
    </row>
    <row r="23" spans="1:12" ht="30" customHeight="1">
      <c r="A23" s="279" t="s">
        <v>389</v>
      </c>
      <c r="B23" s="280" t="s">
        <v>31</v>
      </c>
      <c r="C23" s="280" t="s">
        <v>39</v>
      </c>
      <c r="D23" s="280" t="s">
        <v>184</v>
      </c>
      <c r="E23" s="281" t="s">
        <v>390</v>
      </c>
      <c r="F23" s="282">
        <v>25000</v>
      </c>
      <c r="G23" s="282">
        <v>25000</v>
      </c>
      <c r="H23" s="282">
        <v>25000</v>
      </c>
      <c r="I23" s="282"/>
      <c r="J23" s="289"/>
      <c r="K23" s="284"/>
      <c r="L23" s="284"/>
    </row>
    <row r="24" spans="1:12" ht="24">
      <c r="A24" s="279" t="s">
        <v>391</v>
      </c>
      <c r="B24" s="280" t="s">
        <v>31</v>
      </c>
      <c r="C24" s="280" t="s">
        <v>39</v>
      </c>
      <c r="D24" s="280" t="s">
        <v>184</v>
      </c>
      <c r="E24" s="281" t="s">
        <v>392</v>
      </c>
      <c r="F24" s="282">
        <v>3000</v>
      </c>
      <c r="G24" s="282">
        <v>3000</v>
      </c>
      <c r="H24" s="282">
        <v>3000</v>
      </c>
      <c r="I24" s="282"/>
      <c r="J24" s="289"/>
      <c r="K24" s="284"/>
      <c r="L24" s="284"/>
    </row>
    <row r="25" spans="1:12" ht="36">
      <c r="A25" s="279" t="s">
        <v>393</v>
      </c>
      <c r="B25" s="280" t="s">
        <v>98</v>
      </c>
      <c r="C25" s="280" t="s">
        <v>100</v>
      </c>
      <c r="D25" s="280" t="s">
        <v>156</v>
      </c>
      <c r="E25" s="281" t="s">
        <v>394</v>
      </c>
      <c r="F25" s="282">
        <v>60000</v>
      </c>
      <c r="G25" s="282">
        <v>60000</v>
      </c>
      <c r="H25" s="282">
        <v>60000</v>
      </c>
      <c r="I25" s="282"/>
      <c r="J25" s="289"/>
      <c r="K25" s="284"/>
      <c r="L25" s="284"/>
    </row>
    <row r="26" spans="1:12" ht="36">
      <c r="A26" s="279" t="s">
        <v>395</v>
      </c>
      <c r="B26" s="280" t="s">
        <v>132</v>
      </c>
      <c r="C26" s="280" t="s">
        <v>134</v>
      </c>
      <c r="D26" s="280" t="s">
        <v>184</v>
      </c>
      <c r="E26" s="281" t="s">
        <v>396</v>
      </c>
      <c r="F26" s="282">
        <v>5000</v>
      </c>
      <c r="G26" s="282">
        <v>5000</v>
      </c>
      <c r="H26" s="282">
        <v>5000</v>
      </c>
      <c r="I26" s="282"/>
      <c r="J26" s="283"/>
      <c r="K26" s="284"/>
      <c r="L26" s="284"/>
    </row>
    <row r="27" spans="1:12" ht="37.5" customHeight="1">
      <c r="A27" s="279" t="s">
        <v>397</v>
      </c>
      <c r="B27" s="280" t="s">
        <v>132</v>
      </c>
      <c r="C27" s="280" t="s">
        <v>134</v>
      </c>
      <c r="D27" s="280" t="s">
        <v>156</v>
      </c>
      <c r="E27" s="281" t="s">
        <v>398</v>
      </c>
      <c r="F27" s="282">
        <v>30500</v>
      </c>
      <c r="G27" s="282">
        <v>30500</v>
      </c>
      <c r="H27" s="282">
        <v>30500</v>
      </c>
      <c r="I27" s="282"/>
      <c r="J27" s="290" t="s">
        <v>342</v>
      </c>
      <c r="K27" s="284"/>
      <c r="L27" s="284"/>
    </row>
    <row r="28" spans="1:12" ht="36">
      <c r="A28" s="279" t="s">
        <v>399</v>
      </c>
      <c r="B28" s="280" t="s">
        <v>132</v>
      </c>
      <c r="C28" s="280" t="s">
        <v>134</v>
      </c>
      <c r="D28" s="280" t="s">
        <v>156</v>
      </c>
      <c r="E28" s="281" t="s">
        <v>400</v>
      </c>
      <c r="F28" s="282">
        <v>6000</v>
      </c>
      <c r="G28" s="282">
        <v>6000</v>
      </c>
      <c r="H28" s="282">
        <v>6000</v>
      </c>
      <c r="I28" s="282"/>
      <c r="J28" s="290"/>
      <c r="K28" s="284"/>
      <c r="L28" s="284"/>
    </row>
    <row r="29" spans="1:12" ht="37.5" customHeight="1">
      <c r="A29" s="279" t="s">
        <v>401</v>
      </c>
      <c r="B29" s="280" t="s">
        <v>132</v>
      </c>
      <c r="C29" s="280" t="s">
        <v>136</v>
      </c>
      <c r="D29" s="280" t="s">
        <v>184</v>
      </c>
      <c r="E29" s="281" t="s">
        <v>402</v>
      </c>
      <c r="F29" s="282">
        <v>21000</v>
      </c>
      <c r="G29" s="282">
        <v>21000</v>
      </c>
      <c r="H29" s="282">
        <v>0</v>
      </c>
      <c r="I29" s="282"/>
      <c r="J29" s="290" t="s">
        <v>403</v>
      </c>
      <c r="K29" s="284"/>
      <c r="L29" s="284"/>
    </row>
    <row r="30" spans="1:12" ht="48.75" customHeight="1">
      <c r="A30" s="279" t="s">
        <v>404</v>
      </c>
      <c r="B30" s="280" t="s">
        <v>132</v>
      </c>
      <c r="C30" s="280" t="s">
        <v>303</v>
      </c>
      <c r="D30" s="280" t="s">
        <v>156</v>
      </c>
      <c r="E30" s="281" t="s">
        <v>405</v>
      </c>
      <c r="F30" s="282">
        <v>12000</v>
      </c>
      <c r="G30" s="282">
        <v>12000</v>
      </c>
      <c r="H30" s="282">
        <v>12000</v>
      </c>
      <c r="I30" s="282"/>
      <c r="J30" s="289"/>
      <c r="K30" s="284"/>
      <c r="L30" s="284"/>
    </row>
    <row r="31" spans="1:12" ht="37.5" customHeight="1">
      <c r="A31" s="279" t="s">
        <v>406</v>
      </c>
      <c r="B31" s="280" t="s">
        <v>307</v>
      </c>
      <c r="C31" s="280" t="s">
        <v>309</v>
      </c>
      <c r="D31" s="280" t="s">
        <v>156</v>
      </c>
      <c r="E31" s="281" t="s">
        <v>407</v>
      </c>
      <c r="F31" s="282">
        <v>14000</v>
      </c>
      <c r="G31" s="282">
        <v>14000</v>
      </c>
      <c r="H31" s="282">
        <v>14000</v>
      </c>
      <c r="I31" s="282"/>
      <c r="J31" s="289"/>
      <c r="K31" s="284"/>
      <c r="L31" s="284"/>
    </row>
    <row r="32" spans="1:12" ht="38.25" customHeight="1">
      <c r="A32" s="279" t="s">
        <v>408</v>
      </c>
      <c r="B32" s="280" t="s">
        <v>307</v>
      </c>
      <c r="C32" s="280" t="s">
        <v>309</v>
      </c>
      <c r="D32" s="280" t="s">
        <v>156</v>
      </c>
      <c r="E32" s="281" t="s">
        <v>409</v>
      </c>
      <c r="F32" s="282">
        <v>14000</v>
      </c>
      <c r="G32" s="282">
        <v>14000</v>
      </c>
      <c r="H32" s="282">
        <v>14000</v>
      </c>
      <c r="I32" s="282"/>
      <c r="J32" s="289"/>
      <c r="K32" s="284"/>
      <c r="L32" s="284"/>
    </row>
    <row r="33" spans="1:12" ht="35.25" customHeight="1">
      <c r="A33" s="279" t="s">
        <v>410</v>
      </c>
      <c r="B33" s="280" t="s">
        <v>307</v>
      </c>
      <c r="C33" s="280" t="s">
        <v>309</v>
      </c>
      <c r="D33" s="280" t="s">
        <v>156</v>
      </c>
      <c r="E33" s="281" t="s">
        <v>411</v>
      </c>
      <c r="F33" s="282">
        <v>14000</v>
      </c>
      <c r="G33" s="282">
        <v>14000</v>
      </c>
      <c r="H33" s="282">
        <v>14000</v>
      </c>
      <c r="I33" s="282"/>
      <c r="J33" s="289"/>
      <c r="K33" s="284"/>
      <c r="L33" s="284"/>
    </row>
    <row r="34" spans="1:12" ht="35.25" customHeight="1">
      <c r="A34" s="279" t="s">
        <v>412</v>
      </c>
      <c r="B34" s="280" t="s">
        <v>307</v>
      </c>
      <c r="C34" s="280" t="s">
        <v>309</v>
      </c>
      <c r="D34" s="280" t="s">
        <v>156</v>
      </c>
      <c r="E34" s="281" t="s">
        <v>413</v>
      </c>
      <c r="F34" s="282">
        <v>4000</v>
      </c>
      <c r="G34" s="282">
        <v>4000</v>
      </c>
      <c r="H34" s="282">
        <v>4000</v>
      </c>
      <c r="I34" s="282"/>
      <c r="J34" s="289"/>
      <c r="K34" s="284"/>
      <c r="L34" s="284"/>
    </row>
    <row r="35" spans="1:12" ht="34.5" customHeight="1">
      <c r="A35" s="279" t="s">
        <v>414</v>
      </c>
      <c r="B35" s="280" t="s">
        <v>307</v>
      </c>
      <c r="C35" s="280" t="s">
        <v>309</v>
      </c>
      <c r="D35" s="280" t="s">
        <v>156</v>
      </c>
      <c r="E35" s="281" t="s">
        <v>415</v>
      </c>
      <c r="F35" s="282">
        <v>14000</v>
      </c>
      <c r="G35" s="282">
        <v>14000</v>
      </c>
      <c r="H35" s="282">
        <v>14000</v>
      </c>
      <c r="I35" s="282"/>
      <c r="J35" s="289"/>
      <c r="K35" s="284"/>
      <c r="L35" s="284"/>
    </row>
    <row r="36" spans="1:12" ht="34.5" customHeight="1">
      <c r="A36" s="279" t="s">
        <v>416</v>
      </c>
      <c r="B36" s="280" t="s">
        <v>307</v>
      </c>
      <c r="C36" s="280" t="s">
        <v>313</v>
      </c>
      <c r="D36" s="280" t="s">
        <v>156</v>
      </c>
      <c r="E36" s="281" t="s">
        <v>417</v>
      </c>
      <c r="F36" s="282">
        <v>15000</v>
      </c>
      <c r="G36" s="282">
        <v>15000</v>
      </c>
      <c r="H36" s="282">
        <v>15000</v>
      </c>
      <c r="I36" s="282"/>
      <c r="J36" s="289"/>
      <c r="K36" s="284"/>
      <c r="L36" s="284"/>
    </row>
    <row r="37" spans="1:12" s="268" customFormat="1" ht="22.5" customHeight="1">
      <c r="A37" s="291"/>
      <c r="B37" s="291"/>
      <c r="C37" s="291"/>
      <c r="D37" s="291"/>
      <c r="E37" s="291"/>
      <c r="F37" s="292">
        <f>SUM(F9:F36)</f>
        <v>684800</v>
      </c>
      <c r="G37" s="292">
        <f>SUM(G9:G36)</f>
        <v>684800</v>
      </c>
      <c r="H37" s="292">
        <f>SUM(H9:H36)</f>
        <v>663800</v>
      </c>
      <c r="I37" s="292"/>
      <c r="J37" s="292">
        <v>21000</v>
      </c>
      <c r="K37" s="293"/>
      <c r="L37" s="294" t="s">
        <v>360</v>
      </c>
    </row>
    <row r="39" ht="12">
      <c r="A39" s="143" t="s">
        <v>361</v>
      </c>
    </row>
    <row r="40" ht="12">
      <c r="A40" s="143" t="s">
        <v>362</v>
      </c>
    </row>
    <row r="41" ht="12">
      <c r="A41" s="143" t="s">
        <v>363</v>
      </c>
    </row>
    <row r="42" ht="12">
      <c r="A42" s="143" t="s">
        <v>364</v>
      </c>
    </row>
    <row r="44" ht="12">
      <c r="A44" s="269" t="s">
        <v>365</v>
      </c>
    </row>
  </sheetData>
  <mergeCells count="16">
    <mergeCell ref="A37:E3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5118055555555556" right="0.39375" top="0.99" bottom="0.42" header="0.38" footer="0.39"/>
  <pageSetup horizontalDpi="300" verticalDpi="300" orientation="portrait" paperSize="9" scale="75" r:id="rId1"/>
  <headerFooter alignWithMargins="0">
    <oddHeader>&amp;R&amp;9Załącznik nr &amp;A
do uchwały Rady Gminy nr XVI / 72 / 2008
z dnia 21.03.2008r.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:D1"/>
    </sheetView>
  </sheetViews>
  <sheetFormatPr defaultColWidth="9.00390625" defaultRowHeight="12.75"/>
  <cols>
    <col min="1" max="1" width="2.875" style="143" customWidth="1"/>
    <col min="2" max="2" width="38.375" style="143" customWidth="1"/>
    <col min="3" max="3" width="12.75390625" style="143" customWidth="1"/>
    <col min="4" max="4" width="15.25390625" style="143" customWidth="1"/>
    <col min="5" max="16384" width="9.125" style="143" customWidth="1"/>
  </cols>
  <sheetData>
    <row r="1" spans="1:4" ht="33.75" customHeight="1">
      <c r="A1" s="270" t="s">
        <v>607</v>
      </c>
      <c r="B1" s="270"/>
      <c r="C1" s="270"/>
      <c r="D1" s="270"/>
    </row>
    <row r="2" ht="12">
      <c r="D2" s="295" t="s">
        <v>324</v>
      </c>
    </row>
    <row r="3" spans="1:4" ht="22.5" customHeight="1">
      <c r="A3" s="296" t="s">
        <v>424</v>
      </c>
      <c r="B3" s="296" t="s">
        <v>425</v>
      </c>
      <c r="C3" s="296" t="s">
        <v>605</v>
      </c>
      <c r="D3" s="297" t="s">
        <v>604</v>
      </c>
    </row>
    <row r="4" spans="1:4" s="273" customFormat="1" ht="9" customHeight="1">
      <c r="A4" s="328">
        <v>1</v>
      </c>
      <c r="B4" s="328">
        <v>2</v>
      </c>
      <c r="C4" s="328">
        <v>3</v>
      </c>
      <c r="D4" s="328">
        <v>5</v>
      </c>
    </row>
    <row r="5" spans="1:4" ht="19.5" customHeight="1">
      <c r="A5" s="299" t="s">
        <v>340</v>
      </c>
      <c r="B5" s="300" t="s">
        <v>426</v>
      </c>
      <c r="C5" s="299"/>
      <c r="D5" s="301">
        <v>10437674</v>
      </c>
    </row>
    <row r="6" spans="1:4" ht="19.5" customHeight="1">
      <c r="A6" s="302" t="s">
        <v>343</v>
      </c>
      <c r="B6" s="303" t="s">
        <v>330</v>
      </c>
      <c r="C6" s="302"/>
      <c r="D6" s="304">
        <v>10607674</v>
      </c>
    </row>
    <row r="7" spans="1:4" ht="19.5" customHeight="1">
      <c r="A7" s="302"/>
      <c r="B7" s="303" t="s">
        <v>427</v>
      </c>
      <c r="C7" s="302"/>
      <c r="D7" s="304"/>
    </row>
    <row r="8" spans="1:4" ht="19.5" customHeight="1">
      <c r="A8" s="305"/>
      <c r="B8" s="306" t="s">
        <v>428</v>
      </c>
      <c r="C8" s="305"/>
      <c r="D8" s="307">
        <v>170000</v>
      </c>
    </row>
    <row r="9" spans="1:4" ht="19.5" customHeight="1">
      <c r="A9" s="296" t="s">
        <v>429</v>
      </c>
      <c r="B9" s="308" t="s">
        <v>430</v>
      </c>
      <c r="C9" s="309"/>
      <c r="D9" s="310">
        <v>-170000</v>
      </c>
    </row>
    <row r="10" spans="1:4" ht="19.5" customHeight="1">
      <c r="A10" s="311" t="s">
        <v>431</v>
      </c>
      <c r="B10" s="311"/>
      <c r="C10" s="298"/>
      <c r="D10" s="312">
        <v>1062380</v>
      </c>
    </row>
    <row r="11" spans="1:4" ht="19.5" customHeight="1">
      <c r="A11" s="313" t="s">
        <v>340</v>
      </c>
      <c r="B11" s="314" t="s">
        <v>432</v>
      </c>
      <c r="C11" s="313" t="s">
        <v>433</v>
      </c>
      <c r="D11" s="315">
        <v>1062380</v>
      </c>
    </row>
    <row r="12" spans="1:4" ht="19.5" customHeight="1">
      <c r="A12" s="302" t="s">
        <v>343</v>
      </c>
      <c r="B12" s="303" t="s">
        <v>434</v>
      </c>
      <c r="C12" s="302" t="s">
        <v>433</v>
      </c>
      <c r="D12" s="304"/>
    </row>
    <row r="13" spans="1:4" ht="29.25" customHeight="1">
      <c r="A13" s="302" t="s">
        <v>345</v>
      </c>
      <c r="B13" s="316" t="s">
        <v>435</v>
      </c>
      <c r="C13" s="302" t="s">
        <v>436</v>
      </c>
      <c r="D13" s="304"/>
    </row>
    <row r="14" spans="1:4" ht="19.5" customHeight="1">
      <c r="A14" s="302" t="s">
        <v>347</v>
      </c>
      <c r="B14" s="303" t="s">
        <v>437</v>
      </c>
      <c r="C14" s="302" t="s">
        <v>438</v>
      </c>
      <c r="D14" s="304"/>
    </row>
    <row r="15" spans="1:4" ht="19.5" customHeight="1">
      <c r="A15" s="302" t="s">
        <v>349</v>
      </c>
      <c r="B15" s="303" t="s">
        <v>439</v>
      </c>
      <c r="C15" s="302" t="s">
        <v>440</v>
      </c>
      <c r="D15" s="304"/>
    </row>
    <row r="16" spans="1:4" ht="19.5" customHeight="1">
      <c r="A16" s="302" t="s">
        <v>351</v>
      </c>
      <c r="B16" s="303" t="s">
        <v>441</v>
      </c>
      <c r="C16" s="302" t="s">
        <v>442</v>
      </c>
      <c r="D16" s="304"/>
    </row>
    <row r="17" spans="1:4" ht="19.5" customHeight="1">
      <c r="A17" s="302" t="s">
        <v>353</v>
      </c>
      <c r="B17" s="303" t="s">
        <v>443</v>
      </c>
      <c r="C17" s="302" t="s">
        <v>444</v>
      </c>
      <c r="D17" s="304"/>
    </row>
    <row r="18" spans="1:4" ht="19.5" customHeight="1">
      <c r="A18" s="302" t="s">
        <v>355</v>
      </c>
      <c r="B18" s="303" t="s">
        <v>445</v>
      </c>
      <c r="C18" s="302" t="s">
        <v>446</v>
      </c>
      <c r="D18" s="304"/>
    </row>
    <row r="19" spans="1:4" ht="19.5" customHeight="1">
      <c r="A19" s="299" t="s">
        <v>357</v>
      </c>
      <c r="B19" s="300" t="s">
        <v>447</v>
      </c>
      <c r="C19" s="299" t="s">
        <v>448</v>
      </c>
      <c r="D19" s="301"/>
    </row>
    <row r="20" spans="1:4" ht="19.5" customHeight="1">
      <c r="A20" s="311" t="s">
        <v>449</v>
      </c>
      <c r="B20" s="311"/>
      <c r="C20" s="298"/>
      <c r="D20" s="312">
        <v>892380</v>
      </c>
    </row>
    <row r="21" spans="1:4" ht="19.5" customHeight="1">
      <c r="A21" s="317" t="s">
        <v>340</v>
      </c>
      <c r="B21" s="318" t="s">
        <v>450</v>
      </c>
      <c r="C21" s="317" t="s">
        <v>451</v>
      </c>
      <c r="D21" s="319">
        <v>741744</v>
      </c>
    </row>
    <row r="22" spans="1:4" ht="19.5" customHeight="1">
      <c r="A22" s="302" t="s">
        <v>343</v>
      </c>
      <c r="B22" s="303" t="s">
        <v>452</v>
      </c>
      <c r="C22" s="302" t="s">
        <v>451</v>
      </c>
      <c r="D22" s="304">
        <v>150636</v>
      </c>
    </row>
    <row r="23" spans="1:4" ht="39" customHeight="1">
      <c r="A23" s="302" t="s">
        <v>345</v>
      </c>
      <c r="B23" s="316" t="s">
        <v>606</v>
      </c>
      <c r="C23" s="302" t="s">
        <v>453</v>
      </c>
      <c r="D23" s="304"/>
    </row>
    <row r="24" spans="1:4" ht="19.5" customHeight="1">
      <c r="A24" s="302" t="s">
        <v>347</v>
      </c>
      <c r="B24" s="303" t="s">
        <v>454</v>
      </c>
      <c r="C24" s="302" t="s">
        <v>455</v>
      </c>
      <c r="D24" s="304"/>
    </row>
    <row r="25" spans="1:4" ht="19.5" customHeight="1">
      <c r="A25" s="302" t="s">
        <v>349</v>
      </c>
      <c r="B25" s="303" t="s">
        <v>456</v>
      </c>
      <c r="C25" s="302" t="s">
        <v>457</v>
      </c>
      <c r="D25" s="304"/>
    </row>
    <row r="26" spans="1:4" ht="19.5" customHeight="1">
      <c r="A26" s="302" t="s">
        <v>351</v>
      </c>
      <c r="B26" s="303" t="s">
        <v>458</v>
      </c>
      <c r="C26" s="302" t="s">
        <v>459</v>
      </c>
      <c r="D26" s="304"/>
    </row>
    <row r="27" spans="1:4" ht="19.5" customHeight="1">
      <c r="A27" s="302" t="s">
        <v>353</v>
      </c>
      <c r="B27" s="320" t="s">
        <v>460</v>
      </c>
      <c r="C27" s="321" t="s">
        <v>461</v>
      </c>
      <c r="D27" s="322"/>
    </row>
    <row r="28" spans="1:4" ht="19.5" customHeight="1">
      <c r="A28" s="323" t="s">
        <v>355</v>
      </c>
      <c r="B28" s="324" t="s">
        <v>462</v>
      </c>
      <c r="C28" s="323" t="s">
        <v>463</v>
      </c>
      <c r="D28" s="325"/>
    </row>
    <row r="29" spans="1:4" ht="19.5" customHeight="1">
      <c r="A29" s="326"/>
      <c r="B29" s="327"/>
      <c r="C29" s="327"/>
      <c r="D29" s="327"/>
    </row>
    <row r="30" ht="12">
      <c r="A30" s="142"/>
    </row>
    <row r="31" spans="1:2" ht="13.5">
      <c r="A31" s="142" t="s">
        <v>603</v>
      </c>
      <c r="B31" s="143" t="s">
        <v>464</v>
      </c>
    </row>
    <row r="32" ht="12">
      <c r="A32" s="142"/>
    </row>
    <row r="33" ht="12">
      <c r="A33" s="142"/>
    </row>
    <row r="34" ht="12">
      <c r="A34" s="142"/>
    </row>
    <row r="35" ht="12">
      <c r="A35" s="142"/>
    </row>
    <row r="36" ht="12">
      <c r="A36" s="142"/>
    </row>
    <row r="37" ht="12">
      <c r="A37" s="142"/>
    </row>
    <row r="38" ht="12">
      <c r="A38" s="142"/>
    </row>
    <row r="39" ht="12">
      <c r="A39" s="142"/>
    </row>
    <row r="40" ht="12">
      <c r="A40" s="142"/>
    </row>
    <row r="41" ht="12">
      <c r="A41" s="142"/>
    </row>
    <row r="42" ht="12">
      <c r="A42" s="142"/>
    </row>
    <row r="43" ht="12">
      <c r="A43" s="142"/>
    </row>
    <row r="44" ht="12">
      <c r="A44" s="142"/>
    </row>
    <row r="45" ht="12">
      <c r="A45" s="142"/>
    </row>
    <row r="46" ht="12">
      <c r="A46" s="142"/>
    </row>
  </sheetData>
  <mergeCells count="3">
    <mergeCell ref="A1:D1"/>
    <mergeCell ref="A10:B10"/>
    <mergeCell ref="A20:B20"/>
  </mergeCells>
  <printOptions horizontalCentered="1"/>
  <pageMargins left="0.3937007874015748" right="0.3937007874015748" top="1.16" bottom="0.5905511811023623" header="0.3937007874015748" footer="0.5118110236220472"/>
  <pageSetup horizontalDpi="300" verticalDpi="300" orientation="portrait" paperSize="9" r:id="rId1"/>
  <headerFooter alignWithMargins="0">
    <oddHeader>&amp;RZałącznik nr 4
do uchwały Rady Gminy nr XVI / 72 / 2008
z dnia 21.03.2008r.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J1"/>
    </sheetView>
  </sheetViews>
  <sheetFormatPr defaultColWidth="9.00390625" defaultRowHeight="12.75"/>
  <cols>
    <col min="1" max="1" width="4.25390625" style="143" customWidth="1"/>
    <col min="2" max="2" width="7.625" style="143" customWidth="1"/>
    <col min="3" max="3" width="5.00390625" style="143" customWidth="1"/>
    <col min="4" max="4" width="12.125" style="143" customWidth="1"/>
    <col min="5" max="5" width="11.875" style="143" customWidth="1"/>
    <col min="6" max="6" width="10.00390625" style="143" customWidth="1"/>
    <col min="7" max="7" width="10.00390625" style="141" customWidth="1"/>
    <col min="8" max="8" width="11.625" style="141" customWidth="1"/>
    <col min="9" max="9" width="11.00390625" style="141" customWidth="1"/>
    <col min="10" max="10" width="10.00390625" style="141" customWidth="1"/>
    <col min="11" max="16384" width="9.125" style="141" customWidth="1"/>
  </cols>
  <sheetData>
    <row r="1" spans="1:10" ht="48.75" customHeight="1">
      <c r="A1" s="270" t="s">
        <v>465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2">
      <c r="J2" s="5" t="s">
        <v>324</v>
      </c>
    </row>
    <row r="3" spans="1:10" s="142" customFormat="1" ht="20.25" customHeight="1">
      <c r="A3" s="261" t="s">
        <v>1</v>
      </c>
      <c r="B3" s="261" t="s">
        <v>2</v>
      </c>
      <c r="C3" s="261" t="s">
        <v>143</v>
      </c>
      <c r="D3" s="262" t="s">
        <v>466</v>
      </c>
      <c r="E3" s="262" t="s">
        <v>467</v>
      </c>
      <c r="F3" s="262" t="s">
        <v>146</v>
      </c>
      <c r="G3" s="262"/>
      <c r="H3" s="262"/>
      <c r="I3" s="262"/>
      <c r="J3" s="262"/>
    </row>
    <row r="4" spans="1:10" s="142" customFormat="1" ht="20.25" customHeight="1">
      <c r="A4" s="261"/>
      <c r="B4" s="261"/>
      <c r="C4" s="261"/>
      <c r="D4" s="262"/>
      <c r="E4" s="262"/>
      <c r="F4" s="262" t="s">
        <v>468</v>
      </c>
      <c r="G4" s="262" t="s">
        <v>148</v>
      </c>
      <c r="H4" s="262"/>
      <c r="I4" s="262"/>
      <c r="J4" s="262" t="s">
        <v>469</v>
      </c>
    </row>
    <row r="5" spans="1:10" s="142" customFormat="1" ht="65.25" customHeight="1">
      <c r="A5" s="261"/>
      <c r="B5" s="261"/>
      <c r="C5" s="261"/>
      <c r="D5" s="262"/>
      <c r="E5" s="262"/>
      <c r="F5" s="262"/>
      <c r="G5" s="329" t="s">
        <v>470</v>
      </c>
      <c r="H5" s="329" t="s">
        <v>471</v>
      </c>
      <c r="I5" s="329" t="s">
        <v>472</v>
      </c>
      <c r="J5" s="262"/>
    </row>
    <row r="6" spans="1:10" ht="9" customHeight="1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263">
        <v>6</v>
      </c>
      <c r="G6" s="263">
        <v>7</v>
      </c>
      <c r="H6" s="263">
        <v>8</v>
      </c>
      <c r="I6" s="263">
        <v>9</v>
      </c>
      <c r="J6" s="263">
        <v>10</v>
      </c>
    </row>
    <row r="7" spans="1:10" ht="19.5" customHeight="1">
      <c r="A7" s="287">
        <v>750</v>
      </c>
      <c r="B7" s="287"/>
      <c r="C7" s="287"/>
      <c r="D7" s="330">
        <f>SUM(D8)</f>
        <v>38435</v>
      </c>
      <c r="E7" s="330">
        <f>SUM(E8)</f>
        <v>38435</v>
      </c>
      <c r="F7" s="330">
        <f>SUM(F8)</f>
        <v>38435</v>
      </c>
      <c r="G7" s="330">
        <f>SUM(G8)</f>
        <v>32320</v>
      </c>
      <c r="H7" s="330">
        <f>SUM(H8)</f>
        <v>6115</v>
      </c>
      <c r="I7" s="330"/>
      <c r="J7" s="330"/>
    </row>
    <row r="8" spans="1:10" ht="19.5" customHeight="1">
      <c r="A8" s="331"/>
      <c r="B8" s="332">
        <v>75011</v>
      </c>
      <c r="C8" s="332"/>
      <c r="D8" s="333">
        <f>SUM(D9:D13)</f>
        <v>38435</v>
      </c>
      <c r="E8" s="333">
        <f>SUM(E9:E13)</f>
        <v>38435</v>
      </c>
      <c r="F8" s="333">
        <f>SUM(F9:F13)</f>
        <v>38435</v>
      </c>
      <c r="G8" s="333">
        <f>SUM(G9:G13)</f>
        <v>32320</v>
      </c>
      <c r="H8" s="333">
        <f>SUM(H9:H13)</f>
        <v>6115</v>
      </c>
      <c r="I8" s="333"/>
      <c r="J8" s="333"/>
    </row>
    <row r="9" spans="1:10" ht="19.5" customHeight="1">
      <c r="A9" s="265"/>
      <c r="B9" s="286"/>
      <c r="C9" s="334">
        <v>2010</v>
      </c>
      <c r="D9" s="335">
        <v>38435</v>
      </c>
      <c r="E9" s="335"/>
      <c r="F9" s="335"/>
      <c r="G9" s="335"/>
      <c r="H9" s="335"/>
      <c r="I9" s="335"/>
      <c r="J9" s="335"/>
    </row>
    <row r="10" spans="1:10" ht="19.5" customHeight="1">
      <c r="A10" s="265"/>
      <c r="B10" s="265"/>
      <c r="C10" s="334">
        <v>4010</v>
      </c>
      <c r="D10" s="335"/>
      <c r="E10" s="335">
        <v>29720</v>
      </c>
      <c r="F10" s="335">
        <v>29720</v>
      </c>
      <c r="G10" s="335">
        <v>29720</v>
      </c>
      <c r="H10" s="335"/>
      <c r="I10" s="335"/>
      <c r="J10" s="335"/>
    </row>
    <row r="11" spans="1:10" ht="19.5" customHeight="1">
      <c r="A11" s="265"/>
      <c r="B11" s="265"/>
      <c r="C11" s="334">
        <v>4040</v>
      </c>
      <c r="D11" s="335"/>
      <c r="E11" s="335">
        <v>2600</v>
      </c>
      <c r="F11" s="335">
        <v>2600</v>
      </c>
      <c r="G11" s="335">
        <v>2600</v>
      </c>
      <c r="H11" s="335"/>
      <c r="I11" s="335"/>
      <c r="J11" s="335"/>
    </row>
    <row r="12" spans="1:10" ht="19.5" customHeight="1">
      <c r="A12" s="265"/>
      <c r="B12" s="265"/>
      <c r="C12" s="334">
        <v>4110</v>
      </c>
      <c r="D12" s="335"/>
      <c r="E12" s="335">
        <v>5325</v>
      </c>
      <c r="F12" s="335">
        <v>5325</v>
      </c>
      <c r="G12" s="335"/>
      <c r="H12" s="335">
        <v>5325</v>
      </c>
      <c r="I12" s="335"/>
      <c r="J12" s="335"/>
    </row>
    <row r="13" spans="1:10" ht="19.5" customHeight="1">
      <c r="A13" s="266"/>
      <c r="B13" s="266"/>
      <c r="C13" s="334">
        <v>4120</v>
      </c>
      <c r="D13" s="335"/>
      <c r="E13" s="335">
        <v>790</v>
      </c>
      <c r="F13" s="335">
        <v>790</v>
      </c>
      <c r="G13" s="335"/>
      <c r="H13" s="335">
        <v>790</v>
      </c>
      <c r="I13" s="335"/>
      <c r="J13" s="335"/>
    </row>
    <row r="14" spans="1:10" ht="19.5" customHeight="1">
      <c r="A14" s="287">
        <v>751</v>
      </c>
      <c r="B14" s="287"/>
      <c r="C14" s="336"/>
      <c r="D14" s="337">
        <f>SUM(D15)</f>
        <v>900</v>
      </c>
      <c r="E14" s="337">
        <f>SUM(E15)</f>
        <v>900</v>
      </c>
      <c r="F14" s="337">
        <f>SUM(F15)</f>
        <v>900</v>
      </c>
      <c r="G14" s="337"/>
      <c r="H14" s="337"/>
      <c r="I14" s="337"/>
      <c r="J14" s="337"/>
    </row>
    <row r="15" spans="1:10" ht="19.5" customHeight="1">
      <c r="A15" s="338"/>
      <c r="B15" s="339">
        <v>75101</v>
      </c>
      <c r="C15" s="332"/>
      <c r="D15" s="333">
        <f>SUM(D16:D18)</f>
        <v>900</v>
      </c>
      <c r="E15" s="333">
        <f>SUM(E16:E18)</f>
        <v>900</v>
      </c>
      <c r="F15" s="333">
        <f>SUM(F16:F18)</f>
        <v>900</v>
      </c>
      <c r="G15" s="333"/>
      <c r="H15" s="333"/>
      <c r="I15" s="333"/>
      <c r="J15" s="335"/>
    </row>
    <row r="16" spans="1:10" ht="19.5" customHeight="1">
      <c r="A16" s="286"/>
      <c r="B16" s="286"/>
      <c r="C16" s="334">
        <v>2010</v>
      </c>
      <c r="D16" s="335">
        <v>900</v>
      </c>
      <c r="E16" s="335"/>
      <c r="F16" s="335"/>
      <c r="G16" s="335"/>
      <c r="H16" s="335"/>
      <c r="I16" s="335"/>
      <c r="J16" s="335"/>
    </row>
    <row r="17" spans="1:10" ht="19.5" customHeight="1">
      <c r="A17" s="265"/>
      <c r="B17" s="265"/>
      <c r="C17" s="334">
        <v>4210</v>
      </c>
      <c r="D17" s="335"/>
      <c r="E17" s="335">
        <v>400</v>
      </c>
      <c r="F17" s="335">
        <v>400</v>
      </c>
      <c r="G17" s="335"/>
      <c r="H17" s="335"/>
      <c r="I17" s="335"/>
      <c r="J17" s="335"/>
    </row>
    <row r="18" spans="1:10" ht="19.5" customHeight="1">
      <c r="A18" s="266"/>
      <c r="B18" s="266"/>
      <c r="C18" s="334">
        <v>4300</v>
      </c>
      <c r="D18" s="335"/>
      <c r="E18" s="335">
        <v>500</v>
      </c>
      <c r="F18" s="335">
        <v>500</v>
      </c>
      <c r="G18" s="335"/>
      <c r="H18" s="335"/>
      <c r="I18" s="335"/>
      <c r="J18" s="335"/>
    </row>
    <row r="19" spans="1:10" ht="19.5" customHeight="1">
      <c r="A19" s="287">
        <v>754</v>
      </c>
      <c r="B19" s="287"/>
      <c r="C19" s="336"/>
      <c r="D19" s="337">
        <f>SUM(D20)</f>
        <v>500</v>
      </c>
      <c r="E19" s="337">
        <f>SUM(E20)</f>
        <v>500</v>
      </c>
      <c r="F19" s="337">
        <f>SUM(F20)</f>
        <v>500</v>
      </c>
      <c r="G19" s="337"/>
      <c r="H19" s="337"/>
      <c r="I19" s="337"/>
      <c r="J19" s="337"/>
    </row>
    <row r="20" spans="1:10" ht="19.5" customHeight="1">
      <c r="A20" s="338"/>
      <c r="B20" s="338">
        <v>75414</v>
      </c>
      <c r="C20" s="339"/>
      <c r="D20" s="340">
        <f>SUM(D21:D22)</f>
        <v>500</v>
      </c>
      <c r="E20" s="340">
        <f>SUM(E21:E23)</f>
        <v>500</v>
      </c>
      <c r="F20" s="340">
        <f>SUM(F21:F22)</f>
        <v>500</v>
      </c>
      <c r="G20" s="340"/>
      <c r="H20" s="340"/>
      <c r="I20" s="340"/>
      <c r="J20" s="340"/>
    </row>
    <row r="21" spans="1:10" ht="19.5" customHeight="1">
      <c r="A21" s="266"/>
      <c r="B21" s="266"/>
      <c r="C21" s="341">
        <v>2010</v>
      </c>
      <c r="D21" s="342">
        <v>500</v>
      </c>
      <c r="E21" s="342"/>
      <c r="F21" s="342"/>
      <c r="G21" s="342"/>
      <c r="H21" s="342"/>
      <c r="I21" s="342"/>
      <c r="J21" s="342"/>
    </row>
    <row r="22" spans="1:10" ht="19.5" customHeight="1">
      <c r="A22" s="266"/>
      <c r="B22" s="266"/>
      <c r="C22" s="341">
        <v>4210</v>
      </c>
      <c r="D22" s="342"/>
      <c r="E22" s="342">
        <v>500</v>
      </c>
      <c r="F22" s="342">
        <v>500</v>
      </c>
      <c r="G22" s="342"/>
      <c r="H22" s="342"/>
      <c r="I22" s="342"/>
      <c r="J22" s="342"/>
    </row>
    <row r="23" spans="1:10" ht="19.5" customHeight="1">
      <c r="A23" s="266"/>
      <c r="B23" s="266"/>
      <c r="C23" s="341"/>
      <c r="D23" s="342"/>
      <c r="E23" s="342"/>
      <c r="F23" s="342"/>
      <c r="G23" s="342"/>
      <c r="H23" s="342"/>
      <c r="I23" s="342"/>
      <c r="J23" s="342"/>
    </row>
    <row r="24" spans="1:10" ht="19.5" customHeight="1">
      <c r="A24" s="343">
        <v>852</v>
      </c>
      <c r="B24" s="343"/>
      <c r="C24" s="336"/>
      <c r="D24" s="337">
        <f>SUM(D25,D42,D45)</f>
        <v>1884917</v>
      </c>
      <c r="E24" s="337">
        <f>SUM(E25,E42,E45)</f>
        <v>1884917</v>
      </c>
      <c r="F24" s="337">
        <f>SUM(F25,F42,F45)</f>
        <v>1884917</v>
      </c>
      <c r="G24" s="337">
        <f>SUM(G25)</f>
        <v>33350</v>
      </c>
      <c r="H24" s="337">
        <f>SUM(H25)</f>
        <v>5918</v>
      </c>
      <c r="I24" s="337">
        <f>SUM(I25,I45)</f>
        <v>1821011</v>
      </c>
      <c r="J24" s="337"/>
    </row>
    <row r="25" spans="1:10" ht="19.5" customHeight="1">
      <c r="A25" s="266"/>
      <c r="B25" s="344">
        <v>85212</v>
      </c>
      <c r="C25" s="339"/>
      <c r="D25" s="340">
        <f>SUM(D26)</f>
        <v>1777019</v>
      </c>
      <c r="E25" s="340">
        <f>SUM(E27:E41)</f>
        <v>1777019</v>
      </c>
      <c r="F25" s="340">
        <f>SUM(F26:F41)</f>
        <v>1777019</v>
      </c>
      <c r="G25" s="340">
        <f>SUM(G27:G36)</f>
        <v>33350</v>
      </c>
      <c r="H25" s="340">
        <f>SUM(H26:H32)</f>
        <v>5918</v>
      </c>
      <c r="I25" s="340">
        <f>SUM(I27:I28)</f>
        <v>1725261</v>
      </c>
      <c r="J25" s="340"/>
    </row>
    <row r="26" spans="1:10" ht="19.5" customHeight="1">
      <c r="A26" s="266"/>
      <c r="B26" s="266"/>
      <c r="C26" s="341">
        <v>2010</v>
      </c>
      <c r="D26" s="342">
        <v>1777019</v>
      </c>
      <c r="E26" s="342"/>
      <c r="F26" s="342"/>
      <c r="G26" s="342"/>
      <c r="H26" s="342"/>
      <c r="I26" s="342"/>
      <c r="J26" s="342"/>
    </row>
    <row r="27" spans="1:10" ht="19.5" customHeight="1">
      <c r="A27" s="266"/>
      <c r="B27" s="266"/>
      <c r="C27" s="341">
        <v>3110</v>
      </c>
      <c r="D27" s="342"/>
      <c r="E27" s="342">
        <v>1725261</v>
      </c>
      <c r="F27" s="342">
        <v>1725261</v>
      </c>
      <c r="G27" s="342"/>
      <c r="H27" s="342"/>
      <c r="I27" s="342">
        <v>1725261</v>
      </c>
      <c r="J27" s="342"/>
    </row>
    <row r="28" spans="1:10" ht="19.5" customHeight="1">
      <c r="A28" s="266"/>
      <c r="B28" s="266"/>
      <c r="C28" s="341">
        <v>4010</v>
      </c>
      <c r="D28" s="342"/>
      <c r="E28" s="342">
        <v>30000</v>
      </c>
      <c r="F28" s="342">
        <v>30000</v>
      </c>
      <c r="G28" s="342">
        <v>30000</v>
      </c>
      <c r="H28" s="342"/>
      <c r="I28" s="342"/>
      <c r="J28" s="342"/>
    </row>
    <row r="29" spans="1:10" ht="19.5" customHeight="1">
      <c r="A29" s="266"/>
      <c r="B29" s="266"/>
      <c r="C29" s="341">
        <v>4040</v>
      </c>
      <c r="D29" s="342"/>
      <c r="E29" s="342">
        <v>2550</v>
      </c>
      <c r="F29" s="342">
        <v>2550</v>
      </c>
      <c r="G29" s="342">
        <v>2550</v>
      </c>
      <c r="H29" s="342"/>
      <c r="I29" s="342"/>
      <c r="J29" s="342"/>
    </row>
    <row r="30" spans="1:10" ht="19.5" customHeight="1">
      <c r="A30" s="266"/>
      <c r="B30" s="266"/>
      <c r="C30" s="341">
        <v>4110</v>
      </c>
      <c r="D30" s="342"/>
      <c r="E30" s="342">
        <v>5120</v>
      </c>
      <c r="F30" s="342">
        <v>5120</v>
      </c>
      <c r="G30" s="342"/>
      <c r="H30" s="342">
        <v>5120</v>
      </c>
      <c r="I30" s="342"/>
      <c r="J30" s="342"/>
    </row>
    <row r="31" spans="1:10" ht="19.5" customHeight="1">
      <c r="A31" s="266"/>
      <c r="B31" s="266"/>
      <c r="C31" s="341">
        <v>4120</v>
      </c>
      <c r="D31" s="342"/>
      <c r="E31" s="342">
        <v>798</v>
      </c>
      <c r="F31" s="342">
        <v>798</v>
      </c>
      <c r="G31" s="342"/>
      <c r="H31" s="342">
        <v>798</v>
      </c>
      <c r="I31" s="342"/>
      <c r="J31" s="342"/>
    </row>
    <row r="32" spans="1:10" ht="19.5" customHeight="1">
      <c r="A32" s="266"/>
      <c r="B32" s="266"/>
      <c r="C32" s="341">
        <v>4170</v>
      </c>
      <c r="D32" s="342"/>
      <c r="E32" s="342">
        <v>800</v>
      </c>
      <c r="F32" s="342">
        <v>800</v>
      </c>
      <c r="G32" s="342">
        <v>800</v>
      </c>
      <c r="H32" s="342"/>
      <c r="I32" s="342"/>
      <c r="J32" s="342"/>
    </row>
    <row r="33" spans="1:10" ht="19.5" customHeight="1">
      <c r="A33" s="266"/>
      <c r="B33" s="266"/>
      <c r="C33" s="341">
        <v>4210</v>
      </c>
      <c r="D33" s="342"/>
      <c r="E33" s="342">
        <v>3605</v>
      </c>
      <c r="F33" s="342">
        <v>3605</v>
      </c>
      <c r="G33" s="342"/>
      <c r="H33" s="342"/>
      <c r="I33" s="342"/>
      <c r="J33" s="342"/>
    </row>
    <row r="34" spans="1:10" ht="19.5" customHeight="1">
      <c r="A34" s="266"/>
      <c r="B34" s="266"/>
      <c r="C34" s="341">
        <v>4270</v>
      </c>
      <c r="D34" s="342"/>
      <c r="E34" s="342">
        <v>200</v>
      </c>
      <c r="F34" s="342">
        <v>200</v>
      </c>
      <c r="G34" s="342"/>
      <c r="H34" s="342"/>
      <c r="I34" s="342"/>
      <c r="J34" s="342"/>
    </row>
    <row r="35" spans="1:10" ht="19.5" customHeight="1">
      <c r="A35" s="266"/>
      <c r="B35" s="266"/>
      <c r="C35" s="341">
        <v>4300</v>
      </c>
      <c r="D35" s="342"/>
      <c r="E35" s="342">
        <v>3400</v>
      </c>
      <c r="F35" s="342">
        <v>3400</v>
      </c>
      <c r="G35" s="342"/>
      <c r="H35" s="342"/>
      <c r="I35" s="342"/>
      <c r="J35" s="342"/>
    </row>
    <row r="36" spans="1:10" ht="19.5" customHeight="1">
      <c r="A36" s="266"/>
      <c r="B36" s="266"/>
      <c r="C36" s="341">
        <v>4350</v>
      </c>
      <c r="D36" s="342"/>
      <c r="E36" s="342">
        <v>300</v>
      </c>
      <c r="F36" s="342">
        <v>300</v>
      </c>
      <c r="G36" s="342"/>
      <c r="H36" s="342"/>
      <c r="I36" s="342"/>
      <c r="J36" s="342"/>
    </row>
    <row r="37" spans="1:10" ht="19.5" customHeight="1">
      <c r="A37" s="266"/>
      <c r="B37" s="266"/>
      <c r="C37" s="341">
        <v>4370</v>
      </c>
      <c r="D37" s="342"/>
      <c r="E37" s="342">
        <v>645</v>
      </c>
      <c r="F37" s="342">
        <v>645</v>
      </c>
      <c r="G37" s="342"/>
      <c r="H37" s="342"/>
      <c r="I37" s="342"/>
      <c r="J37" s="342"/>
    </row>
    <row r="38" spans="1:10" ht="19.5" customHeight="1">
      <c r="A38" s="266"/>
      <c r="B38" s="266"/>
      <c r="C38" s="341">
        <v>4440</v>
      </c>
      <c r="D38" s="342"/>
      <c r="E38" s="342">
        <v>1523</v>
      </c>
      <c r="F38" s="342">
        <v>1523</v>
      </c>
      <c r="G38" s="342"/>
      <c r="H38" s="342"/>
      <c r="I38" s="342"/>
      <c r="J38" s="342"/>
    </row>
    <row r="39" spans="1:10" ht="19.5" customHeight="1">
      <c r="A39" s="266"/>
      <c r="B39" s="266"/>
      <c r="C39" s="341">
        <v>4700</v>
      </c>
      <c r="D39" s="342"/>
      <c r="E39" s="342">
        <v>1000</v>
      </c>
      <c r="F39" s="342">
        <v>1000</v>
      </c>
      <c r="G39" s="342"/>
      <c r="H39" s="342"/>
      <c r="I39" s="342"/>
      <c r="J39" s="342"/>
    </row>
    <row r="40" spans="1:10" ht="19.5" customHeight="1">
      <c r="A40" s="266"/>
      <c r="B40" s="266"/>
      <c r="C40" s="341">
        <v>4740</v>
      </c>
      <c r="D40" s="342"/>
      <c r="E40" s="342">
        <v>240</v>
      </c>
      <c r="F40" s="342">
        <v>240</v>
      </c>
      <c r="G40" s="342"/>
      <c r="H40" s="342"/>
      <c r="I40" s="342"/>
      <c r="J40" s="342"/>
    </row>
    <row r="41" spans="1:10" ht="19.5" customHeight="1">
      <c r="A41" s="266"/>
      <c r="B41" s="266"/>
      <c r="C41" s="341">
        <v>4750</v>
      </c>
      <c r="D41" s="342"/>
      <c r="E41" s="342">
        <v>1577</v>
      </c>
      <c r="F41" s="342">
        <v>1577</v>
      </c>
      <c r="G41" s="342"/>
      <c r="H41" s="342"/>
      <c r="I41" s="342"/>
      <c r="J41" s="342"/>
    </row>
    <row r="42" spans="1:10" ht="19.5" customHeight="1">
      <c r="A42" s="267"/>
      <c r="B42" s="332">
        <v>85213</v>
      </c>
      <c r="C42" s="339"/>
      <c r="D42" s="340">
        <f>SUM(D43:D44)</f>
        <v>12148</v>
      </c>
      <c r="E42" s="340">
        <f>SUM(E43:E44)</f>
        <v>12148</v>
      </c>
      <c r="F42" s="340">
        <f>SUM(F43:F44)</f>
        <v>12148</v>
      </c>
      <c r="G42" s="340"/>
      <c r="H42" s="340"/>
      <c r="I42" s="340">
        <f>SUM(I43:I44)</f>
        <v>0</v>
      </c>
      <c r="J42" s="340"/>
    </row>
    <row r="43" spans="1:10" ht="19.5" customHeight="1">
      <c r="A43" s="267"/>
      <c r="B43" s="345"/>
      <c r="C43" s="341">
        <v>2010</v>
      </c>
      <c r="D43" s="342">
        <v>12148</v>
      </c>
      <c r="E43" s="342"/>
      <c r="F43" s="342"/>
      <c r="G43" s="342"/>
      <c r="H43" s="342"/>
      <c r="I43" s="342"/>
      <c r="J43" s="342"/>
    </row>
    <row r="44" spans="1:10" ht="19.5" customHeight="1">
      <c r="A44" s="266"/>
      <c r="B44" s="267"/>
      <c r="C44" s="341">
        <v>4130</v>
      </c>
      <c r="D44" s="342"/>
      <c r="E44" s="342">
        <v>12148</v>
      </c>
      <c r="F44" s="342">
        <v>12148</v>
      </c>
      <c r="G44" s="342"/>
      <c r="H44" s="342"/>
      <c r="I44" s="342"/>
      <c r="J44" s="342"/>
    </row>
    <row r="45" spans="1:10" ht="19.5" customHeight="1">
      <c r="A45" s="266"/>
      <c r="B45" s="346">
        <v>85214</v>
      </c>
      <c r="C45" s="339"/>
      <c r="D45" s="340">
        <f>SUM(D46)</f>
        <v>95750</v>
      </c>
      <c r="E45" s="340">
        <f>SUM(E46:E47)</f>
        <v>95750</v>
      </c>
      <c r="F45" s="340">
        <f>SUM(F46:F47)</f>
        <v>95750</v>
      </c>
      <c r="G45" s="340"/>
      <c r="H45" s="340"/>
      <c r="I45" s="340">
        <f>SUM(I46:I47)</f>
        <v>95750</v>
      </c>
      <c r="J45" s="340"/>
    </row>
    <row r="46" spans="1:10" ht="19.5" customHeight="1">
      <c r="A46" s="266"/>
      <c r="B46" s="267"/>
      <c r="C46" s="341">
        <v>2010</v>
      </c>
      <c r="D46" s="342">
        <v>95750</v>
      </c>
      <c r="E46" s="342"/>
      <c r="F46" s="342"/>
      <c r="G46" s="342"/>
      <c r="H46" s="342"/>
      <c r="I46" s="342"/>
      <c r="J46" s="342"/>
    </row>
    <row r="47" spans="1:10" ht="19.5" customHeight="1">
      <c r="A47" s="266"/>
      <c r="B47" s="266"/>
      <c r="C47" s="341">
        <v>3110</v>
      </c>
      <c r="D47" s="342"/>
      <c r="E47" s="342">
        <v>95750</v>
      </c>
      <c r="F47" s="342">
        <v>95750</v>
      </c>
      <c r="G47" s="342"/>
      <c r="H47" s="342"/>
      <c r="I47" s="342">
        <v>95750</v>
      </c>
      <c r="J47" s="342"/>
    </row>
    <row r="48" spans="1:10" ht="19.5" customHeight="1">
      <c r="A48" s="347">
        <f>SUM(D7,D14,D19,D24)</f>
        <v>1924752</v>
      </c>
      <c r="B48" s="347"/>
      <c r="C48" s="347"/>
      <c r="D48" s="347"/>
      <c r="E48" s="335">
        <f>SUM(E24,E19,E14,E7)</f>
        <v>1924752</v>
      </c>
      <c r="F48" s="335">
        <f>SUM(F24,F19,F14,F7)</f>
        <v>1924752</v>
      </c>
      <c r="G48" s="335">
        <f>SUM(G24,G7)</f>
        <v>65670</v>
      </c>
      <c r="H48" s="335">
        <f>SUM(H24,H7)</f>
        <v>12033</v>
      </c>
      <c r="I48" s="335">
        <f>SUM(I24)</f>
        <v>1821011</v>
      </c>
      <c r="J48" s="334"/>
    </row>
    <row r="49" ht="12">
      <c r="A49" s="5"/>
    </row>
    <row r="50" ht="12">
      <c r="A50" s="269" t="s">
        <v>322</v>
      </c>
    </row>
  </sheetData>
  <mergeCells count="11">
    <mergeCell ref="G4:I4"/>
    <mergeCell ref="J4:J5"/>
    <mergeCell ref="A48:D48"/>
    <mergeCell ref="A1:J1"/>
    <mergeCell ref="A3:A5"/>
    <mergeCell ref="B3:B5"/>
    <mergeCell ref="C3:C5"/>
    <mergeCell ref="D3:D5"/>
    <mergeCell ref="E3:E5"/>
    <mergeCell ref="F3:J3"/>
    <mergeCell ref="F4:F5"/>
  </mergeCells>
  <printOptions horizontalCentered="1"/>
  <pageMargins left="0.5511811023622047" right="0.5511811023622047" top="0.96" bottom="0.3937007874015748" header="0.4" footer="0.58"/>
  <pageSetup horizontalDpi="300" verticalDpi="300" orientation="portrait" paperSize="9" scale="90" r:id="rId1"/>
  <headerFooter alignWithMargins="0">
    <oddHeader>&amp;RZałącznik nr 5                 
do uchwały Rady Gminy nr XVI / 72 / 2008
z dnia 21.03.2008r.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A1" sqref="A1:J1"/>
    </sheetView>
  </sheetViews>
  <sheetFormatPr defaultColWidth="9.00390625" defaultRowHeight="12.75"/>
  <cols>
    <col min="1" max="1" width="4.25390625" style="143" customWidth="1"/>
    <col min="2" max="2" width="7.125" style="143" customWidth="1"/>
    <col min="3" max="3" width="5.75390625" style="143" customWidth="1"/>
    <col min="4" max="5" width="10.00390625" style="143" customWidth="1"/>
    <col min="6" max="6" width="9.875" style="143" customWidth="1"/>
    <col min="7" max="7" width="13.125" style="143" customWidth="1"/>
    <col min="8" max="8" width="12.75390625" style="141" customWidth="1"/>
    <col min="9" max="9" width="10.00390625" style="141" customWidth="1"/>
    <col min="10" max="10" width="12.00390625" style="141" customWidth="1"/>
    <col min="11" max="79" width="9.125" style="141" customWidth="1"/>
    <col min="80" max="16384" width="9.125" style="143" customWidth="1"/>
  </cols>
  <sheetData>
    <row r="1" spans="1:10" ht="45" customHeight="1">
      <c r="A1" s="270" t="s">
        <v>473</v>
      </c>
      <c r="B1" s="270"/>
      <c r="C1" s="270"/>
      <c r="D1" s="270"/>
      <c r="E1" s="270"/>
      <c r="F1" s="270"/>
      <c r="G1" s="270"/>
      <c r="H1" s="270"/>
      <c r="I1" s="270"/>
      <c r="J1" s="270"/>
    </row>
    <row r="3" ht="12">
      <c r="J3" s="5" t="s">
        <v>324</v>
      </c>
    </row>
    <row r="4" spans="1:79" ht="10.5" customHeight="1">
      <c r="A4" s="261" t="s">
        <v>1</v>
      </c>
      <c r="B4" s="261" t="s">
        <v>2</v>
      </c>
      <c r="C4" s="261" t="s">
        <v>143</v>
      </c>
      <c r="D4" s="262" t="s">
        <v>466</v>
      </c>
      <c r="E4" s="262" t="s">
        <v>467</v>
      </c>
      <c r="F4" s="262" t="s">
        <v>146</v>
      </c>
      <c r="G4" s="262"/>
      <c r="H4" s="262"/>
      <c r="I4" s="262"/>
      <c r="J4" s="262"/>
      <c r="BX4" s="143"/>
      <c r="BY4" s="143"/>
      <c r="BZ4" s="143"/>
      <c r="CA4" s="143"/>
    </row>
    <row r="5" spans="1:79" ht="12.75" customHeight="1">
      <c r="A5" s="261"/>
      <c r="B5" s="261"/>
      <c r="C5" s="261"/>
      <c r="D5" s="262"/>
      <c r="E5" s="262"/>
      <c r="F5" s="262" t="s">
        <v>468</v>
      </c>
      <c r="G5" s="262" t="s">
        <v>148</v>
      </c>
      <c r="H5" s="262"/>
      <c r="I5" s="262"/>
      <c r="J5" s="262" t="s">
        <v>469</v>
      </c>
      <c r="BX5" s="143"/>
      <c r="BY5" s="143"/>
      <c r="BZ5" s="143"/>
      <c r="CA5" s="143"/>
    </row>
    <row r="6" spans="1:79" ht="39.75" customHeight="1">
      <c r="A6" s="261"/>
      <c r="B6" s="261"/>
      <c r="C6" s="261"/>
      <c r="D6" s="262"/>
      <c r="E6" s="262"/>
      <c r="F6" s="262"/>
      <c r="G6" s="329" t="s">
        <v>470</v>
      </c>
      <c r="H6" s="329" t="s">
        <v>471</v>
      </c>
      <c r="I6" s="329" t="s">
        <v>474</v>
      </c>
      <c r="J6" s="262"/>
      <c r="BX6" s="143"/>
      <c r="BY6" s="143"/>
      <c r="BZ6" s="143"/>
      <c r="CA6" s="143"/>
    </row>
    <row r="7" spans="1:79" ht="8.25" customHeight="1">
      <c r="A7" s="263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3">
        <v>9</v>
      </c>
      <c r="J7" s="263">
        <v>10</v>
      </c>
      <c r="BX7" s="143"/>
      <c r="BY7" s="143"/>
      <c r="BZ7" s="143"/>
      <c r="CA7" s="143"/>
    </row>
    <row r="8" spans="1:79" ht="19.5" customHeight="1">
      <c r="A8" s="263">
        <v>801</v>
      </c>
      <c r="B8" s="263">
        <v>80101</v>
      </c>
      <c r="C8" s="263">
        <v>2310</v>
      </c>
      <c r="D8" s="348"/>
      <c r="E8" s="348">
        <v>4000</v>
      </c>
      <c r="F8" s="348">
        <v>4000</v>
      </c>
      <c r="G8" s="348"/>
      <c r="H8" s="348"/>
      <c r="I8" s="348">
        <v>4000</v>
      </c>
      <c r="J8" s="348"/>
      <c r="BX8" s="143"/>
      <c r="BY8" s="143"/>
      <c r="BZ8" s="143"/>
      <c r="CA8" s="143"/>
    </row>
    <row r="9" spans="1:79" ht="19.5" customHeight="1">
      <c r="A9" s="263">
        <v>801</v>
      </c>
      <c r="B9" s="263">
        <v>80104</v>
      </c>
      <c r="C9" s="263">
        <v>2310</v>
      </c>
      <c r="D9" s="348"/>
      <c r="E9" s="348">
        <v>3000</v>
      </c>
      <c r="F9" s="348">
        <v>3000</v>
      </c>
      <c r="G9" s="348"/>
      <c r="H9" s="348"/>
      <c r="I9" s="348">
        <v>3000</v>
      </c>
      <c r="J9" s="348"/>
      <c r="BX9" s="143"/>
      <c r="BY9" s="143"/>
      <c r="BZ9" s="143"/>
      <c r="CA9" s="143"/>
    </row>
    <row r="10" spans="1:79" ht="19.5" customHeight="1">
      <c r="A10" s="263">
        <v>801</v>
      </c>
      <c r="B10" s="263">
        <v>80104</v>
      </c>
      <c r="C10" s="263">
        <v>2310</v>
      </c>
      <c r="D10" s="348">
        <v>13750</v>
      </c>
      <c r="E10" s="348"/>
      <c r="F10" s="348"/>
      <c r="G10" s="348"/>
      <c r="H10" s="348"/>
      <c r="I10" s="348"/>
      <c r="J10" s="348"/>
      <c r="BX10" s="143"/>
      <c r="BY10" s="143"/>
      <c r="BZ10" s="143"/>
      <c r="CA10" s="143"/>
    </row>
    <row r="11" spans="1:79" ht="19.5" customHeight="1">
      <c r="A11" s="334"/>
      <c r="B11" s="334"/>
      <c r="C11" s="334"/>
      <c r="D11" s="348"/>
      <c r="E11" s="348"/>
      <c r="F11" s="348"/>
      <c r="G11" s="348"/>
      <c r="H11" s="348"/>
      <c r="I11" s="348"/>
      <c r="J11" s="348"/>
      <c r="BX11" s="143"/>
      <c r="BY11" s="143"/>
      <c r="BZ11" s="143"/>
      <c r="CA11" s="143"/>
    </row>
    <row r="12" spans="1:79" ht="19.5" customHeight="1">
      <c r="A12" s="334"/>
      <c r="B12" s="334"/>
      <c r="C12" s="334"/>
      <c r="D12" s="348"/>
      <c r="E12" s="348"/>
      <c r="F12" s="348"/>
      <c r="G12" s="348"/>
      <c r="H12" s="348"/>
      <c r="I12" s="348"/>
      <c r="J12" s="348"/>
      <c r="BX12" s="143"/>
      <c r="BY12" s="143"/>
      <c r="BZ12" s="143"/>
      <c r="CA12" s="143"/>
    </row>
    <row r="13" spans="1:79" ht="19.5" customHeight="1">
      <c r="A13" s="334"/>
      <c r="B13" s="334"/>
      <c r="C13" s="334"/>
      <c r="D13" s="348"/>
      <c r="E13" s="348"/>
      <c r="F13" s="348"/>
      <c r="G13" s="348"/>
      <c r="H13" s="348"/>
      <c r="I13" s="348"/>
      <c r="J13" s="348"/>
      <c r="BX13" s="143"/>
      <c r="BY13" s="143"/>
      <c r="BZ13" s="143"/>
      <c r="CA13" s="143"/>
    </row>
    <row r="14" spans="1:79" ht="19.5" customHeight="1">
      <c r="A14" s="334"/>
      <c r="B14" s="334"/>
      <c r="C14" s="334"/>
      <c r="D14" s="348"/>
      <c r="E14" s="348"/>
      <c r="F14" s="348"/>
      <c r="G14" s="348"/>
      <c r="H14" s="348"/>
      <c r="I14" s="348"/>
      <c r="J14" s="348"/>
      <c r="BX14" s="143"/>
      <c r="BY14" s="143"/>
      <c r="BZ14" s="143"/>
      <c r="CA14" s="143"/>
    </row>
    <row r="15" spans="1:79" ht="19.5" customHeight="1">
      <c r="A15" s="334"/>
      <c r="B15" s="334"/>
      <c r="C15" s="334"/>
      <c r="D15" s="348"/>
      <c r="E15" s="348"/>
      <c r="F15" s="348"/>
      <c r="G15" s="348"/>
      <c r="H15" s="348"/>
      <c r="I15" s="348"/>
      <c r="J15" s="348"/>
      <c r="BX15" s="143"/>
      <c r="BY15" s="143"/>
      <c r="BZ15" s="143"/>
      <c r="CA15" s="143"/>
    </row>
    <row r="16" spans="1:79" ht="19.5" customHeight="1">
      <c r="A16" s="334"/>
      <c r="B16" s="334"/>
      <c r="C16" s="334"/>
      <c r="D16" s="348"/>
      <c r="E16" s="348"/>
      <c r="F16" s="348"/>
      <c r="G16" s="348"/>
      <c r="H16" s="348"/>
      <c r="I16" s="348"/>
      <c r="J16" s="348"/>
      <c r="BX16" s="143"/>
      <c r="BY16" s="143"/>
      <c r="BZ16" s="143"/>
      <c r="CA16" s="143"/>
    </row>
    <row r="17" spans="1:79" ht="19.5" customHeight="1">
      <c r="A17" s="334"/>
      <c r="B17" s="334"/>
      <c r="C17" s="334"/>
      <c r="D17" s="348"/>
      <c r="E17" s="348"/>
      <c r="F17" s="348"/>
      <c r="G17" s="348"/>
      <c r="H17" s="348"/>
      <c r="I17" s="348"/>
      <c r="J17" s="348"/>
      <c r="BX17" s="143"/>
      <c r="BY17" s="143"/>
      <c r="BZ17" s="143"/>
      <c r="CA17" s="143"/>
    </row>
    <row r="18" spans="1:79" ht="19.5" customHeight="1">
      <c r="A18" s="334"/>
      <c r="B18" s="334"/>
      <c r="C18" s="334"/>
      <c r="D18" s="348"/>
      <c r="E18" s="348"/>
      <c r="F18" s="348"/>
      <c r="G18" s="348"/>
      <c r="H18" s="348"/>
      <c r="I18" s="348"/>
      <c r="J18" s="348"/>
      <c r="BX18" s="143"/>
      <c r="BY18" s="143"/>
      <c r="BZ18" s="143"/>
      <c r="CA18" s="143"/>
    </row>
    <row r="19" spans="1:79" ht="19.5" customHeight="1">
      <c r="A19" s="345"/>
      <c r="B19" s="345"/>
      <c r="C19" s="345"/>
      <c r="D19" s="349"/>
      <c r="E19" s="264"/>
      <c r="F19" s="264"/>
      <c r="G19" s="264"/>
      <c r="H19" s="264"/>
      <c r="I19" s="264"/>
      <c r="J19" s="264"/>
      <c r="BX19" s="143"/>
      <c r="BY19" s="143"/>
      <c r="BZ19" s="143"/>
      <c r="CA19" s="143"/>
    </row>
    <row r="20" spans="1:79" ht="19.5" customHeight="1">
      <c r="A20" s="334"/>
      <c r="B20" s="334"/>
      <c r="C20" s="334"/>
      <c r="D20" s="348"/>
      <c r="E20" s="354"/>
      <c r="F20" s="354"/>
      <c r="G20" s="354"/>
      <c r="H20" s="354"/>
      <c r="I20" s="354"/>
      <c r="J20" s="354"/>
      <c r="BX20" s="143"/>
      <c r="BY20" s="143"/>
      <c r="BZ20" s="143"/>
      <c r="CA20" s="143"/>
    </row>
    <row r="21" spans="1:79" ht="24.75" customHeight="1">
      <c r="A21" s="350"/>
      <c r="B21" s="351" t="s">
        <v>359</v>
      </c>
      <c r="C21" s="352"/>
      <c r="D21" s="353">
        <f aca="true" t="shared" si="0" ref="D21:J21">SUM(D8:D20)</f>
        <v>13750</v>
      </c>
      <c r="E21" s="348">
        <f t="shared" si="0"/>
        <v>7000</v>
      </c>
      <c r="F21" s="348">
        <f t="shared" si="0"/>
        <v>7000</v>
      </c>
      <c r="G21" s="348">
        <f t="shared" si="0"/>
        <v>0</v>
      </c>
      <c r="H21" s="348">
        <f t="shared" si="0"/>
        <v>0</v>
      </c>
      <c r="I21" s="348">
        <f t="shared" si="0"/>
        <v>7000</v>
      </c>
      <c r="J21" s="348">
        <f t="shared" si="0"/>
        <v>0</v>
      </c>
      <c r="BX21" s="143"/>
      <c r="BY21" s="143"/>
      <c r="BZ21" s="143"/>
      <c r="CA21" s="143"/>
    </row>
    <row r="23" spans="1:256" ht="12">
      <c r="A23" s="269" t="s">
        <v>322</v>
      </c>
      <c r="G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</sheetData>
  <mergeCells count="10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0.97" bottom="0.39375" header="0.38" footer="0.43"/>
  <pageSetup horizontalDpi="300" verticalDpi="300" orientation="portrait" paperSize="9" scale="90" r:id="rId1"/>
  <headerFooter alignWithMargins="0">
    <oddHeader>&amp;RZałącznik nr 6
do uchwały Rady Gminy nr XVI / 72 / 2008
z dnia 21.03.2008r.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>
      <selection activeCell="A1" sqref="A1:J1"/>
    </sheetView>
  </sheetViews>
  <sheetFormatPr defaultColWidth="9.00390625" defaultRowHeight="12.75"/>
  <cols>
    <col min="1" max="1" width="2.875" style="141" customWidth="1"/>
    <col min="2" max="2" width="30.375" style="141" customWidth="1"/>
    <col min="3" max="3" width="12.125" style="141" customWidth="1"/>
    <col min="4" max="4" width="12.875" style="141" customWidth="1"/>
    <col min="5" max="7" width="10.75390625" style="141" customWidth="1"/>
    <col min="8" max="8" width="12.125" style="141" customWidth="1"/>
    <col min="9" max="9" width="10.00390625" style="141" customWidth="1"/>
    <col min="10" max="10" width="12.125" style="141" customWidth="1"/>
    <col min="11" max="11" width="12.00390625" style="141" customWidth="1"/>
    <col min="12" max="16384" width="9.125" style="141" customWidth="1"/>
  </cols>
  <sheetData>
    <row r="1" spans="1:10" ht="34.5" customHeight="1">
      <c r="A1" s="359"/>
      <c r="B1" s="259" t="s">
        <v>609</v>
      </c>
      <c r="C1" s="259"/>
      <c r="D1" s="259"/>
      <c r="E1" s="259"/>
      <c r="F1" s="259"/>
      <c r="G1" s="259"/>
      <c r="H1" s="259"/>
      <c r="I1" s="259"/>
      <c r="J1" s="259"/>
    </row>
    <row r="2" spans="1:11" ht="12">
      <c r="A2" s="143"/>
      <c r="B2" s="143"/>
      <c r="C2" s="143"/>
      <c r="D2" s="143"/>
      <c r="E2" s="143"/>
      <c r="F2" s="143"/>
      <c r="G2" s="143"/>
      <c r="H2" s="143"/>
      <c r="I2" s="143"/>
      <c r="K2" s="5" t="s">
        <v>324</v>
      </c>
    </row>
    <row r="3" spans="1:11" ht="15" customHeight="1">
      <c r="A3" s="261" t="s">
        <v>325</v>
      </c>
      <c r="B3" s="261" t="s">
        <v>475</v>
      </c>
      <c r="C3" s="262" t="s">
        <v>476</v>
      </c>
      <c r="D3" s="262" t="s">
        <v>477</v>
      </c>
      <c r="E3" s="262"/>
      <c r="F3" s="262"/>
      <c r="G3" s="262"/>
      <c r="H3" s="262" t="s">
        <v>478</v>
      </c>
      <c r="I3" s="262"/>
      <c r="J3" s="262" t="s">
        <v>479</v>
      </c>
      <c r="K3" s="262" t="s">
        <v>480</v>
      </c>
    </row>
    <row r="4" spans="1:11" ht="15" customHeight="1">
      <c r="A4" s="261"/>
      <c r="B4" s="261"/>
      <c r="C4" s="262"/>
      <c r="D4" s="262" t="s">
        <v>481</v>
      </c>
      <c r="E4" s="261" t="s">
        <v>148</v>
      </c>
      <c r="F4" s="261"/>
      <c r="G4" s="261"/>
      <c r="H4" s="262" t="s">
        <v>481</v>
      </c>
      <c r="I4" s="262" t="s">
        <v>482</v>
      </c>
      <c r="J4" s="262"/>
      <c r="K4" s="262"/>
    </row>
    <row r="5" spans="1:11" ht="18" customHeight="1">
      <c r="A5" s="261"/>
      <c r="B5" s="261"/>
      <c r="C5" s="262"/>
      <c r="D5" s="262"/>
      <c r="E5" s="262" t="s">
        <v>483</v>
      </c>
      <c r="F5" s="261" t="s">
        <v>148</v>
      </c>
      <c r="G5" s="261"/>
      <c r="H5" s="262"/>
      <c r="I5" s="262"/>
      <c r="J5" s="262"/>
      <c r="K5" s="262"/>
    </row>
    <row r="6" spans="1:11" ht="42" customHeight="1">
      <c r="A6" s="261"/>
      <c r="B6" s="261"/>
      <c r="C6" s="262"/>
      <c r="D6" s="262"/>
      <c r="E6" s="262"/>
      <c r="F6" s="356" t="s">
        <v>484</v>
      </c>
      <c r="G6" s="356" t="s">
        <v>485</v>
      </c>
      <c r="H6" s="262"/>
      <c r="I6" s="262"/>
      <c r="J6" s="262"/>
      <c r="K6" s="262"/>
    </row>
    <row r="7" spans="1:11" ht="7.5" customHeight="1">
      <c r="A7" s="288">
        <v>1</v>
      </c>
      <c r="B7" s="288">
        <v>2</v>
      </c>
      <c r="C7" s="288">
        <v>3</v>
      </c>
      <c r="D7" s="288">
        <v>4</v>
      </c>
      <c r="E7" s="288">
        <v>5</v>
      </c>
      <c r="F7" s="288">
        <v>6</v>
      </c>
      <c r="G7" s="288">
        <v>7</v>
      </c>
      <c r="H7" s="288">
        <v>8</v>
      </c>
      <c r="I7" s="288">
        <v>9</v>
      </c>
      <c r="J7" s="288">
        <v>10</v>
      </c>
      <c r="K7" s="288">
        <v>11</v>
      </c>
    </row>
    <row r="8" spans="1:11" ht="19.5" customHeight="1">
      <c r="A8" s="279" t="s">
        <v>429</v>
      </c>
      <c r="B8" s="289" t="s">
        <v>486</v>
      </c>
      <c r="C8" s="282">
        <v>-51064</v>
      </c>
      <c r="D8" s="282">
        <v>1364690</v>
      </c>
      <c r="E8" s="282">
        <v>200000</v>
      </c>
      <c r="F8" s="282">
        <v>200000</v>
      </c>
      <c r="G8" s="282"/>
      <c r="H8" s="282">
        <v>1361820</v>
      </c>
      <c r="I8" s="282">
        <v>0</v>
      </c>
      <c r="J8" s="282">
        <v>-48194</v>
      </c>
      <c r="K8" s="360" t="s">
        <v>360</v>
      </c>
    </row>
    <row r="9" spans="1:11" ht="19.5" customHeight="1">
      <c r="A9" s="279"/>
      <c r="B9" s="361" t="s">
        <v>146</v>
      </c>
      <c r="C9" s="282"/>
      <c r="D9" s="282"/>
      <c r="E9" s="282"/>
      <c r="F9" s="282"/>
      <c r="G9" s="282"/>
      <c r="H9" s="282"/>
      <c r="I9" s="282"/>
      <c r="J9" s="282"/>
      <c r="K9" s="360"/>
    </row>
    <row r="10" spans="1:11" ht="26.25" customHeight="1">
      <c r="A10" s="279"/>
      <c r="B10" s="362" t="s">
        <v>610</v>
      </c>
      <c r="C10" s="282">
        <v>-51064</v>
      </c>
      <c r="D10" s="282">
        <v>1364690</v>
      </c>
      <c r="E10" s="282">
        <v>200000</v>
      </c>
      <c r="F10" s="282">
        <v>200000</v>
      </c>
      <c r="G10" s="282"/>
      <c r="H10" s="282">
        <v>1361820</v>
      </c>
      <c r="I10" s="282">
        <v>0</v>
      </c>
      <c r="J10" s="282">
        <v>-48194</v>
      </c>
      <c r="K10" s="360" t="s">
        <v>360</v>
      </c>
    </row>
    <row r="11" spans="1:11" ht="19.5" customHeight="1">
      <c r="A11" s="279"/>
      <c r="B11" s="361" t="s">
        <v>343</v>
      </c>
      <c r="C11" s="282"/>
      <c r="D11" s="282"/>
      <c r="E11" s="282"/>
      <c r="F11" s="282"/>
      <c r="G11" s="282"/>
      <c r="H11" s="282"/>
      <c r="I11" s="282"/>
      <c r="J11" s="282"/>
      <c r="K11" s="360" t="s">
        <v>360</v>
      </c>
    </row>
    <row r="12" spans="1:11" ht="19.5" customHeight="1">
      <c r="A12" s="279"/>
      <c r="B12" s="361" t="s">
        <v>345</v>
      </c>
      <c r="C12" s="282"/>
      <c r="D12" s="282"/>
      <c r="E12" s="282"/>
      <c r="F12" s="282"/>
      <c r="G12" s="282"/>
      <c r="H12" s="282"/>
      <c r="I12" s="282"/>
      <c r="J12" s="282"/>
      <c r="K12" s="360" t="s">
        <v>360</v>
      </c>
    </row>
    <row r="13" spans="1:11" ht="19.5" customHeight="1" thickBot="1">
      <c r="A13" s="375"/>
      <c r="B13" s="366" t="s">
        <v>347</v>
      </c>
      <c r="C13" s="367"/>
      <c r="D13" s="367"/>
      <c r="E13" s="367"/>
      <c r="F13" s="367"/>
      <c r="G13" s="367"/>
      <c r="H13" s="367"/>
      <c r="I13" s="367"/>
      <c r="J13" s="367"/>
      <c r="K13" s="368" t="s">
        <v>360</v>
      </c>
    </row>
    <row r="14" spans="1:11" ht="19.5" customHeight="1">
      <c r="A14" s="370" t="s">
        <v>487</v>
      </c>
      <c r="B14" s="371" t="s">
        <v>488</v>
      </c>
      <c r="C14" s="372">
        <v>0</v>
      </c>
      <c r="D14" s="372">
        <v>0</v>
      </c>
      <c r="E14" s="372"/>
      <c r="F14" s="373" t="s">
        <v>360</v>
      </c>
      <c r="G14" s="372"/>
      <c r="H14" s="372">
        <v>0</v>
      </c>
      <c r="I14" s="372"/>
      <c r="J14" s="372"/>
      <c r="K14" s="373" t="s">
        <v>360</v>
      </c>
    </row>
    <row r="15" spans="1:11" ht="19.5" customHeight="1">
      <c r="A15" s="279"/>
      <c r="B15" s="361" t="s">
        <v>146</v>
      </c>
      <c r="C15" s="282"/>
      <c r="D15" s="282"/>
      <c r="E15" s="282"/>
      <c r="F15" s="360"/>
      <c r="G15" s="282"/>
      <c r="H15" s="282"/>
      <c r="I15" s="282"/>
      <c r="J15" s="282"/>
      <c r="K15" s="360"/>
    </row>
    <row r="16" spans="1:11" ht="19.5" customHeight="1">
      <c r="A16" s="279"/>
      <c r="B16" s="361" t="s">
        <v>340</v>
      </c>
      <c r="C16" s="282"/>
      <c r="D16" s="282"/>
      <c r="E16" s="282"/>
      <c r="F16" s="360" t="s">
        <v>360</v>
      </c>
      <c r="G16" s="282"/>
      <c r="H16" s="282"/>
      <c r="I16" s="282"/>
      <c r="J16" s="282"/>
      <c r="K16" s="360" t="s">
        <v>360</v>
      </c>
    </row>
    <row r="17" spans="1:11" ht="19.5" customHeight="1">
      <c r="A17" s="279"/>
      <c r="B17" s="361" t="s">
        <v>343</v>
      </c>
      <c r="C17" s="282"/>
      <c r="D17" s="282"/>
      <c r="E17" s="282"/>
      <c r="F17" s="360" t="s">
        <v>360</v>
      </c>
      <c r="G17" s="282"/>
      <c r="H17" s="282"/>
      <c r="I17" s="282"/>
      <c r="J17" s="282"/>
      <c r="K17" s="360" t="s">
        <v>360</v>
      </c>
    </row>
    <row r="18" spans="1:11" ht="19.5" customHeight="1">
      <c r="A18" s="279"/>
      <c r="B18" s="361" t="s">
        <v>345</v>
      </c>
      <c r="C18" s="282"/>
      <c r="D18" s="282"/>
      <c r="E18" s="282"/>
      <c r="F18" s="360" t="s">
        <v>360</v>
      </c>
      <c r="G18" s="282"/>
      <c r="H18" s="282"/>
      <c r="I18" s="282"/>
      <c r="J18" s="282"/>
      <c r="K18" s="360" t="s">
        <v>360</v>
      </c>
    </row>
    <row r="19" spans="1:11" ht="19.5" customHeight="1" thickBot="1">
      <c r="A19" s="375"/>
      <c r="B19" s="366" t="s">
        <v>347</v>
      </c>
      <c r="C19" s="367"/>
      <c r="D19" s="367"/>
      <c r="E19" s="367"/>
      <c r="F19" s="368" t="s">
        <v>360</v>
      </c>
      <c r="G19" s="367"/>
      <c r="H19" s="367"/>
      <c r="I19" s="367"/>
      <c r="J19" s="367"/>
      <c r="K19" s="368" t="s">
        <v>360</v>
      </c>
    </row>
    <row r="20" spans="1:11" ht="24.75" customHeight="1">
      <c r="A20" s="370" t="s">
        <v>489</v>
      </c>
      <c r="B20" s="371" t="s">
        <v>490</v>
      </c>
      <c r="C20" s="372"/>
      <c r="D20" s="373">
        <f>SUM(D22:D25)</f>
        <v>98500</v>
      </c>
      <c r="E20" s="374"/>
      <c r="F20" s="373" t="s">
        <v>360</v>
      </c>
      <c r="G20" s="373" t="s">
        <v>360</v>
      </c>
      <c r="H20" s="372">
        <f>SUM(H22:H25)</f>
        <v>98500</v>
      </c>
      <c r="I20" s="373" t="s">
        <v>360</v>
      </c>
      <c r="J20" s="372">
        <v>0</v>
      </c>
      <c r="K20" s="372"/>
    </row>
    <row r="21" spans="1:11" ht="19.5" customHeight="1">
      <c r="A21" s="284"/>
      <c r="B21" s="361" t="s">
        <v>146</v>
      </c>
      <c r="C21" s="282"/>
      <c r="D21" s="360"/>
      <c r="E21" s="363"/>
      <c r="F21" s="360"/>
      <c r="G21" s="360"/>
      <c r="H21" s="282"/>
      <c r="I21" s="360"/>
      <c r="J21" s="282"/>
      <c r="K21" s="282"/>
    </row>
    <row r="22" spans="1:11" ht="19.5" customHeight="1">
      <c r="A22" s="284"/>
      <c r="B22" s="361" t="s">
        <v>491</v>
      </c>
      <c r="C22" s="282">
        <v>0</v>
      </c>
      <c r="D22" s="360">
        <v>33000</v>
      </c>
      <c r="E22" s="363"/>
      <c r="F22" s="360" t="s">
        <v>360</v>
      </c>
      <c r="G22" s="360" t="s">
        <v>360</v>
      </c>
      <c r="H22" s="282">
        <v>33000</v>
      </c>
      <c r="I22" s="360" t="s">
        <v>360</v>
      </c>
      <c r="J22" s="282">
        <v>0</v>
      </c>
      <c r="K22" s="282"/>
    </row>
    <row r="23" spans="1:11" ht="19.5" customHeight="1">
      <c r="A23" s="284"/>
      <c r="B23" s="361" t="s">
        <v>492</v>
      </c>
      <c r="C23" s="282">
        <v>0</v>
      </c>
      <c r="D23" s="360">
        <v>48000</v>
      </c>
      <c r="E23" s="363"/>
      <c r="F23" s="360" t="s">
        <v>360</v>
      </c>
      <c r="G23" s="360" t="s">
        <v>360</v>
      </c>
      <c r="H23" s="282">
        <v>48000</v>
      </c>
      <c r="I23" s="360" t="s">
        <v>360</v>
      </c>
      <c r="J23" s="282">
        <v>0</v>
      </c>
      <c r="K23" s="282"/>
    </row>
    <row r="24" spans="1:11" ht="19.5" customHeight="1">
      <c r="A24" s="284"/>
      <c r="B24" s="361" t="s">
        <v>493</v>
      </c>
      <c r="C24" s="282">
        <v>0</v>
      </c>
      <c r="D24" s="360">
        <v>10000</v>
      </c>
      <c r="E24" s="363"/>
      <c r="F24" s="360" t="s">
        <v>360</v>
      </c>
      <c r="G24" s="360" t="s">
        <v>360</v>
      </c>
      <c r="H24" s="282">
        <v>10000</v>
      </c>
      <c r="I24" s="360" t="s">
        <v>360</v>
      </c>
      <c r="J24" s="282">
        <v>0</v>
      </c>
      <c r="K24" s="282"/>
    </row>
    <row r="25" spans="1:11" ht="19.5" customHeight="1" thickBot="1">
      <c r="A25" s="365"/>
      <c r="B25" s="366" t="s">
        <v>494</v>
      </c>
      <c r="C25" s="367">
        <v>0</v>
      </c>
      <c r="D25" s="368">
        <v>7500</v>
      </c>
      <c r="E25" s="369"/>
      <c r="F25" s="368" t="s">
        <v>360</v>
      </c>
      <c r="G25" s="368" t="s">
        <v>360</v>
      </c>
      <c r="H25" s="367">
        <v>7500</v>
      </c>
      <c r="I25" s="368" t="s">
        <v>360</v>
      </c>
      <c r="J25" s="367">
        <v>0</v>
      </c>
      <c r="K25" s="367"/>
    </row>
    <row r="26" spans="1:11" s="357" customFormat="1" ht="19.5" customHeight="1" thickBot="1">
      <c r="A26" s="376" t="s">
        <v>359</v>
      </c>
      <c r="B26" s="376"/>
      <c r="C26" s="377">
        <f>SUM(C20,C14,C8)</f>
        <v>-51064</v>
      </c>
      <c r="D26" s="377">
        <f>SUM(D20,D14,D8)</f>
        <v>1463190</v>
      </c>
      <c r="E26" s="377"/>
      <c r="F26" s="377">
        <f>SUM(F8)</f>
        <v>200000</v>
      </c>
      <c r="G26" s="377"/>
      <c r="H26" s="377">
        <f>SUM(H20,H14,H8)</f>
        <v>1460320</v>
      </c>
      <c r="I26" s="377"/>
      <c r="J26" s="377">
        <f>SUM(J20,J14,J8)</f>
        <v>-48194</v>
      </c>
      <c r="K26" s="377"/>
    </row>
    <row r="27" ht="4.5" customHeight="1"/>
    <row r="28" ht="12.75" customHeight="1">
      <c r="A28" s="358" t="s">
        <v>495</v>
      </c>
    </row>
    <row r="29" ht="13.5">
      <c r="A29" s="358" t="s">
        <v>608</v>
      </c>
    </row>
    <row r="30" ht="12">
      <c r="A30" s="358" t="s">
        <v>496</v>
      </c>
    </row>
    <row r="31" ht="12">
      <c r="A31" s="358" t="s">
        <v>497</v>
      </c>
    </row>
  </sheetData>
  <mergeCells count="15">
    <mergeCell ref="A26:B26"/>
    <mergeCell ref="K3:K6"/>
    <mergeCell ref="D4:D6"/>
    <mergeCell ref="E4:G4"/>
    <mergeCell ref="H4:H6"/>
    <mergeCell ref="I4:I6"/>
    <mergeCell ref="E5:E6"/>
    <mergeCell ref="F5:G5"/>
    <mergeCell ref="A3:A6"/>
    <mergeCell ref="B3:B6"/>
    <mergeCell ref="C3:C6"/>
    <mergeCell ref="D3:G3"/>
    <mergeCell ref="H3:I3"/>
    <mergeCell ref="J3:J6"/>
    <mergeCell ref="B1:J1"/>
  </mergeCells>
  <printOptions horizontalCentered="1"/>
  <pageMargins left="0.5118055555555556" right="0.5118055555555556" top="0.97" bottom="0.44" header="0.41" footer="0.4"/>
  <pageSetup horizontalDpi="300" verticalDpi="300" orientation="landscape" paperSize="9" scale="85" r:id="rId1"/>
  <headerFooter alignWithMargins="0">
    <oddHeader>&amp;R&amp;9Załącznik nr 7
do uchwały Rady Gminy nr XVI / 72 / 2008r.
z dnia 21.03.2008r.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2.75"/>
  <cols>
    <col min="1" max="1" width="2.875" style="0" customWidth="1"/>
    <col min="2" max="2" width="5.00390625" style="0" customWidth="1"/>
    <col min="3" max="3" width="7.125" style="0" customWidth="1"/>
    <col min="4" max="4" width="5.00390625" style="0" customWidth="1"/>
    <col min="5" max="5" width="23.25390625" style="0" customWidth="1"/>
    <col min="6" max="6" width="35.25390625" style="0" customWidth="1"/>
    <col min="7" max="7" width="8.375" style="0" customWidth="1"/>
  </cols>
  <sheetData>
    <row r="1" spans="1:7" ht="19.5" customHeight="1">
      <c r="A1" s="255" t="s">
        <v>498</v>
      </c>
      <c r="B1" s="255"/>
      <c r="C1" s="255"/>
      <c r="D1" s="255"/>
      <c r="E1" s="255"/>
      <c r="F1" s="255"/>
      <c r="G1" s="255"/>
    </row>
    <row r="2" spans="5:7" s="141" customFormat="1" ht="19.5" customHeight="1">
      <c r="E2" s="143"/>
      <c r="F2" s="143"/>
      <c r="G2" s="5" t="s">
        <v>324</v>
      </c>
    </row>
    <row r="3" spans="1:7" s="141" customFormat="1" ht="19.5" customHeight="1">
      <c r="A3" s="261" t="s">
        <v>325</v>
      </c>
      <c r="B3" s="261" t="s">
        <v>1</v>
      </c>
      <c r="C3" s="261" t="s">
        <v>2</v>
      </c>
      <c r="D3" s="261" t="s">
        <v>327</v>
      </c>
      <c r="E3" s="262" t="s">
        <v>499</v>
      </c>
      <c r="F3" s="262" t="s">
        <v>500</v>
      </c>
      <c r="G3" s="262" t="s">
        <v>501</v>
      </c>
    </row>
    <row r="4" spans="1:7" s="141" customFormat="1" ht="19.5" customHeight="1">
      <c r="A4" s="261"/>
      <c r="B4" s="261"/>
      <c r="C4" s="261"/>
      <c r="D4" s="261"/>
      <c r="E4" s="262"/>
      <c r="F4" s="262"/>
      <c r="G4" s="262"/>
    </row>
    <row r="5" spans="1:7" s="141" customFormat="1" ht="19.5" customHeight="1">
      <c r="A5" s="261"/>
      <c r="B5" s="261"/>
      <c r="C5" s="261"/>
      <c r="D5" s="261"/>
      <c r="E5" s="262"/>
      <c r="F5" s="262"/>
      <c r="G5" s="262"/>
    </row>
    <row r="6" spans="1:7" s="141" customFormat="1" ht="7.5" customHeight="1">
      <c r="A6" s="288">
        <v>1</v>
      </c>
      <c r="B6" s="288">
        <v>2</v>
      </c>
      <c r="C6" s="288">
        <v>3</v>
      </c>
      <c r="D6" s="288">
        <v>4</v>
      </c>
      <c r="E6" s="288">
        <v>5</v>
      </c>
      <c r="F6" s="288">
        <v>6</v>
      </c>
      <c r="G6" s="288">
        <v>7</v>
      </c>
    </row>
    <row r="7" spans="1:7" s="141" customFormat="1" ht="38.25" customHeight="1">
      <c r="A7" s="378">
        <v>1</v>
      </c>
      <c r="B7" s="378">
        <v>700</v>
      </c>
      <c r="C7" s="378">
        <v>70004</v>
      </c>
      <c r="D7" s="378">
        <v>2650</v>
      </c>
      <c r="E7" s="379" t="s">
        <v>502</v>
      </c>
      <c r="F7" s="379" t="s">
        <v>503</v>
      </c>
      <c r="G7" s="380">
        <v>12000</v>
      </c>
    </row>
    <row r="8" spans="1:7" s="141" customFormat="1" ht="40.5" customHeight="1">
      <c r="A8" s="378">
        <v>2</v>
      </c>
      <c r="B8" s="378">
        <v>700</v>
      </c>
      <c r="C8" s="378">
        <v>70004</v>
      </c>
      <c r="D8" s="378">
        <v>2650</v>
      </c>
      <c r="E8" s="379" t="s">
        <v>502</v>
      </c>
      <c r="F8" s="379" t="s">
        <v>504</v>
      </c>
      <c r="G8" s="380">
        <v>6000</v>
      </c>
    </row>
    <row r="9" spans="1:7" s="141" customFormat="1" ht="45.75" customHeight="1">
      <c r="A9" s="378">
        <v>3</v>
      </c>
      <c r="B9" s="378">
        <v>700</v>
      </c>
      <c r="C9" s="378">
        <v>70004</v>
      </c>
      <c r="D9" s="378">
        <v>2650</v>
      </c>
      <c r="E9" s="379" t="s">
        <v>502</v>
      </c>
      <c r="F9" s="379" t="s">
        <v>505</v>
      </c>
      <c r="G9" s="380">
        <v>130720</v>
      </c>
    </row>
    <row r="10" spans="1:7" s="141" customFormat="1" ht="45" customHeight="1">
      <c r="A10" s="378">
        <v>5</v>
      </c>
      <c r="B10" s="378">
        <v>700</v>
      </c>
      <c r="C10" s="378">
        <v>70004</v>
      </c>
      <c r="D10" s="378">
        <v>2650</v>
      </c>
      <c r="E10" s="379" t="s">
        <v>502</v>
      </c>
      <c r="F10" s="379" t="s">
        <v>506</v>
      </c>
      <c r="G10" s="380">
        <v>31980</v>
      </c>
    </row>
    <row r="11" spans="1:7" s="141" customFormat="1" ht="38.25" customHeight="1">
      <c r="A11" s="378">
        <v>6</v>
      </c>
      <c r="B11" s="378">
        <v>700</v>
      </c>
      <c r="C11" s="378">
        <v>70004</v>
      </c>
      <c r="D11" s="378">
        <v>2650</v>
      </c>
      <c r="E11" s="379" t="s">
        <v>502</v>
      </c>
      <c r="F11" s="379" t="s">
        <v>611</v>
      </c>
      <c r="G11" s="380">
        <v>17300</v>
      </c>
    </row>
    <row r="12" spans="1:7" s="141" customFormat="1" ht="38.25" customHeight="1">
      <c r="A12" s="378">
        <v>7</v>
      </c>
      <c r="B12" s="378">
        <v>700</v>
      </c>
      <c r="C12" s="378">
        <v>70004</v>
      </c>
      <c r="D12" s="378">
        <v>2650</v>
      </c>
      <c r="E12" s="379" t="s">
        <v>502</v>
      </c>
      <c r="F12" s="379" t="s">
        <v>507</v>
      </c>
      <c r="G12" s="380">
        <v>27000</v>
      </c>
    </row>
    <row r="13" spans="1:7" s="143" customFormat="1" ht="30" customHeight="1">
      <c r="A13" s="364" t="s">
        <v>359</v>
      </c>
      <c r="B13" s="364"/>
      <c r="C13" s="364"/>
      <c r="D13" s="364"/>
      <c r="E13" s="364"/>
      <c r="F13" s="381"/>
      <c r="G13" s="381">
        <f>SUM(G7:G12)</f>
        <v>225000</v>
      </c>
    </row>
    <row r="14" s="141" customFormat="1" ht="12"/>
    <row r="15" s="141" customFormat="1" ht="12">
      <c r="A15" s="269" t="s">
        <v>365</v>
      </c>
    </row>
  </sheetData>
  <mergeCells count="9">
    <mergeCell ref="A13:E13"/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9375" right="0.39375" top="0.99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8
do uchwały Rady Gminy nr XVI / 72 / 2008
z dnia 21.03.2008r.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2008-03-26T08:04:35Z</cp:lastPrinted>
  <dcterms:created xsi:type="dcterms:W3CDTF">1998-12-09T13:02:10Z</dcterms:created>
  <dcterms:modified xsi:type="dcterms:W3CDTF">2008-03-26T08:05:09Z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