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4" activeTab="0"/>
  </bookViews>
  <sheets>
    <sheet name="Zał_nr_1_wydr" sheetId="1" r:id="rId1"/>
  </sheets>
  <definedNames>
    <definedName name="_xlnm.Print_Area" localSheetId="0">'Zał_nr_1_wydr'!$B$1:$P$44</definedName>
  </definedNames>
  <calcPr fullCalcOnLoad="1"/>
</workbook>
</file>

<file path=xl/sharedStrings.xml><?xml version="1.0" encoding="utf-8"?>
<sst xmlns="http://schemas.openxmlformats.org/spreadsheetml/2006/main" count="88" uniqueCount="67">
  <si>
    <t>Wieloletnia Prognoza Finansowa  dla Gminy Sorkwity na lata 2011–2019</t>
  </si>
  <si>
    <t>w zł</t>
  </si>
  <si>
    <t>Lp</t>
  </si>
  <si>
    <t>Wyszczególnienie</t>
  </si>
  <si>
    <t>Lata objete prognozą finansową</t>
  </si>
  <si>
    <t>Rok budżetowy  2007</t>
  </si>
  <si>
    <t>Rok 2008</t>
  </si>
  <si>
    <t>Rok 2009</t>
  </si>
  <si>
    <t>Rok n+3 lub ostatni rok na który ustalono limity wydatków z art..226 ust. 4</t>
  </si>
  <si>
    <t>Rok 2011</t>
  </si>
  <si>
    <t>Rok 2012</t>
  </si>
  <si>
    <t>Rok 2013</t>
  </si>
  <si>
    <t>Rok 2014</t>
  </si>
  <si>
    <t>Rok 2015</t>
  </si>
  <si>
    <t>Rok 2016</t>
  </si>
  <si>
    <t>Rok 2017</t>
  </si>
  <si>
    <t>Rok 2018</t>
  </si>
  <si>
    <t>Rok 2019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</si>
  <si>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</si>
  <si>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</si>
  <si>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</si>
  <si>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</si>
  <si>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</si>
  <si>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</si>
  <si>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ze sprzedaży majątku</t>
  </si>
  <si>
    <t>Wydatki bieżące (bez odsetek i prowizji od kredytów oraz wyemitowanych papierów wartościowych, czyli kosztów obsługi długu), w tym:</t>
  </si>
  <si>
    <t>na wynagrodzenia i składki od nich naliczane</t>
  </si>
  <si>
    <t xml:space="preserve"> </t>
  </si>
  <si>
    <t>na funkcjonowanie organów JST, w tym: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</si>
  <si>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</si>
  <si>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</si>
  <si>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</si>
  <si>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</si>
  <si>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</si>
  <si>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</si>
  <si>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</si>
  <si>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</si>
  <si>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</si>
  <si>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</si>
  <si>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</si>
  <si>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</si>
  <si>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</si>
  <si>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</si>
  <si>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</si>
  <si>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</si>
  <si>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</si>
  <si>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</si>
  <si>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</si>
  <si>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</si>
  <si>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</si>
  <si>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170 ust. 3 sufp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</si>
  <si>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</si>
  <si>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</si>
  <si>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wskażnik spłaty z art.. 243 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</si>
  <si>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</si>
  <si>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</si>
  <si>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</si>
  <si>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33.88%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</si>
  <si>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</si>
  <si>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</si>
  <si>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</si>
  <si>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</si>
  <si>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</si>
  <si>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Zgodny</t>
  </si>
  <si>
    <t>Niezgodny</t>
  </si>
  <si>
    <t xml:space="preserve">  </t>
  </si>
  <si>
    <t>Załącznik nr 1do uchwały Rady Gminy Sorkwity XV/106/2011 z dnia 30 grudnia 2011r.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</si>
</sst>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2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b/>
      <sz val="8"/>
      <name val="Czcionka tekstu podstawowego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3" fontId="20" fillId="22" borderId="13" xfId="0" applyNumberFormat="1" applyFont="1" applyFill="1" applyBorder="1" applyAlignment="1">
      <alignment horizontal="right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3" fontId="20" fillId="0" borderId="15" xfId="0" applyNumberFormat="1" applyFont="1" applyBorder="1" applyAlignment="1">
      <alignment horizontal="right"/>
    </xf>
    <xf numFmtId="3" fontId="20" fillId="0" borderId="16" xfId="0" applyNumberFormat="1" applyFont="1" applyBorder="1" applyAlignment="1">
      <alignment horizontal="right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3" fontId="20" fillId="0" borderId="18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left"/>
    </xf>
    <xf numFmtId="3" fontId="20" fillId="0" borderId="21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18" fillId="22" borderId="13" xfId="0" applyFont="1" applyFill="1" applyBorder="1" applyAlignment="1">
      <alignment horizontal="left" wrapText="1"/>
    </xf>
    <xf numFmtId="3" fontId="20" fillId="22" borderId="23" xfId="0" applyNumberFormat="1" applyFont="1" applyFill="1" applyBorder="1" applyAlignment="1">
      <alignment horizontal="right"/>
    </xf>
    <xf numFmtId="0" fontId="20" fillId="0" borderId="15" xfId="0" applyFont="1" applyBorder="1" applyAlignment="1">
      <alignment horizontal="left" wrapText="1"/>
    </xf>
    <xf numFmtId="0" fontId="20" fillId="0" borderId="18" xfId="0" applyFont="1" applyBorder="1" applyAlignment="1">
      <alignment horizontal="left" wrapText="1"/>
    </xf>
    <xf numFmtId="0" fontId="20" fillId="0" borderId="21" xfId="0" applyFont="1" applyBorder="1" applyAlignment="1">
      <alignment horizontal="left" wrapText="1"/>
    </xf>
    <xf numFmtId="0" fontId="18" fillId="22" borderId="12" xfId="0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3" fontId="20" fillId="0" borderId="11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0" fontId="18" fillId="22" borderId="13" xfId="0" applyFont="1" applyFill="1" applyBorder="1" applyAlignment="1">
      <alignment horizontal="left"/>
    </xf>
    <xf numFmtId="0" fontId="18" fillId="0" borderId="25" xfId="0" applyFont="1" applyBorder="1" applyAlignment="1">
      <alignment horizontal="center"/>
    </xf>
    <xf numFmtId="0" fontId="18" fillId="22" borderId="26" xfId="0" applyFont="1" applyFill="1" applyBorder="1" applyAlignment="1">
      <alignment horizontal="left" wrapText="1"/>
    </xf>
    <xf numFmtId="3" fontId="20" fillId="22" borderId="26" xfId="0" applyNumberFormat="1" applyFont="1" applyFill="1" applyBorder="1" applyAlignment="1">
      <alignment horizontal="right"/>
    </xf>
    <xf numFmtId="3" fontId="20" fillId="22" borderId="27" xfId="0" applyNumberFormat="1" applyFont="1" applyFill="1" applyBorder="1" applyAlignment="1">
      <alignment horizontal="right"/>
    </xf>
    <xf numFmtId="0" fontId="18" fillId="0" borderId="28" xfId="0" applyFont="1" applyBorder="1" applyAlignment="1">
      <alignment horizontal="center"/>
    </xf>
    <xf numFmtId="0" fontId="18" fillId="22" borderId="29" xfId="0" applyFont="1" applyFill="1" applyBorder="1" applyAlignment="1">
      <alignment horizontal="left"/>
    </xf>
    <xf numFmtId="3" fontId="20" fillId="22" borderId="29" xfId="0" applyNumberFormat="1" applyFont="1" applyFill="1" applyBorder="1" applyAlignment="1">
      <alignment horizontal="right"/>
    </xf>
    <xf numFmtId="3" fontId="20" fillId="22" borderId="30" xfId="0" applyNumberFormat="1" applyFont="1" applyFill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18" fillId="4" borderId="24" xfId="0" applyFont="1" applyFill="1" applyBorder="1" applyAlignment="1">
      <alignment horizontal="center"/>
    </xf>
    <xf numFmtId="0" fontId="18" fillId="4" borderId="11" xfId="0" applyFont="1" applyFill="1" applyBorder="1" applyAlignment="1">
      <alignment horizontal="left" wrapText="1"/>
    </xf>
    <xf numFmtId="10" fontId="20" fillId="4" borderId="11" xfId="0" applyNumberFormat="1" applyFont="1" applyFill="1" applyBorder="1" applyAlignment="1">
      <alignment horizontal="right"/>
    </xf>
    <xf numFmtId="10" fontId="20" fillId="4" borderId="10" xfId="0" applyNumberFormat="1" applyFont="1" applyFill="1" applyBorder="1" applyAlignment="1">
      <alignment horizontal="right"/>
    </xf>
    <xf numFmtId="0" fontId="18" fillId="0" borderId="13" xfId="0" applyFont="1" applyBorder="1" applyAlignment="1">
      <alignment horizontal="left" wrapText="1"/>
    </xf>
    <xf numFmtId="0" fontId="18" fillId="4" borderId="12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left" wrapText="1"/>
    </xf>
    <xf numFmtId="10" fontId="21" fillId="4" borderId="13" xfId="0" applyNumberFormat="1" applyFont="1" applyFill="1" applyBorder="1" applyAlignment="1">
      <alignment horizontal="center"/>
    </xf>
    <xf numFmtId="10" fontId="21" fillId="4" borderId="23" xfId="42" applyNumberFormat="1" applyFont="1" applyFill="1" applyBorder="1" applyAlignment="1" applyProtection="1">
      <alignment horizontal="center"/>
      <protection/>
    </xf>
    <xf numFmtId="10" fontId="21" fillId="4" borderId="13" xfId="42" applyNumberFormat="1" applyFont="1" applyFill="1" applyBorder="1" applyAlignment="1" applyProtection="1">
      <alignment horizontal="center"/>
      <protection/>
    </xf>
    <xf numFmtId="0" fontId="18" fillId="4" borderId="13" xfId="0" applyFont="1" applyFill="1" applyBorder="1" applyAlignment="1">
      <alignment horizontal="left" vertical="top" wrapText="1"/>
    </xf>
    <xf numFmtId="10" fontId="18" fillId="4" borderId="13" xfId="0" applyNumberFormat="1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10" fontId="18" fillId="4" borderId="23" xfId="42" applyNumberFormat="1" applyFont="1" applyFill="1" applyBorder="1" applyAlignment="1" applyProtection="1">
      <alignment horizontal="center"/>
      <protection/>
    </xf>
    <xf numFmtId="10" fontId="18" fillId="4" borderId="13" xfId="42" applyNumberFormat="1" applyFont="1" applyFill="1" applyBorder="1" applyAlignment="1" applyProtection="1">
      <alignment horizontal="center"/>
      <protection/>
    </xf>
    <xf numFmtId="4" fontId="18" fillId="22" borderId="13" xfId="0" applyNumberFormat="1" applyFont="1" applyFill="1" applyBorder="1" applyAlignment="1">
      <alignment/>
    </xf>
    <xf numFmtId="4" fontId="22" fillId="22" borderId="0" xfId="0" applyNumberFormat="1" applyFont="1" applyFill="1" applyAlignment="1">
      <alignment/>
    </xf>
    <xf numFmtId="0" fontId="18" fillId="22" borderId="13" xfId="0" applyFont="1" applyFill="1" applyBorder="1" applyAlignment="1">
      <alignment/>
    </xf>
    <xf numFmtId="0" fontId="23" fillId="22" borderId="12" xfId="0" applyFont="1" applyFill="1" applyBorder="1" applyAlignment="1">
      <alignment horizontal="center"/>
    </xf>
    <xf numFmtId="0" fontId="22" fillId="22" borderId="13" xfId="0" applyFont="1" applyFill="1" applyBorder="1" applyAlignment="1">
      <alignment/>
    </xf>
    <xf numFmtId="4" fontId="18" fillId="22" borderId="23" xfId="0" applyNumberFormat="1" applyFont="1" applyFill="1" applyBorder="1" applyAlignment="1">
      <alignment/>
    </xf>
    <xf numFmtId="4" fontId="20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tabSelected="1" zoomScale="85" zoomScaleNormal="85" zoomScalePageLayoutView="0" workbookViewId="0" topLeftCell="A1">
      <selection activeCell="I1" sqref="I1:P1"/>
    </sheetView>
  </sheetViews>
  <sheetFormatPr defaultColWidth="8.796875" defaultRowHeight="14.25"/>
  <cols>
    <col min="1" max="1" width="1.59765625" style="0" customWidth="1"/>
    <col min="2" max="2" width="3.59765625" style="0" customWidth="1"/>
    <col min="3" max="3" width="54.69921875" style="0" customWidth="1"/>
    <col min="4" max="4" width="10.59765625" style="0" customWidth="1"/>
    <col min="5" max="5" width="11.8984375" style="0" customWidth="1"/>
    <col min="6" max="7" width="11" style="0" customWidth="1"/>
    <col min="8" max="8" width="11.3984375" style="0" customWidth="1"/>
    <col min="9" max="9" width="10.8984375" style="0" customWidth="1"/>
    <col min="10" max="10" width="11.19921875" style="0" customWidth="1"/>
    <col min="11" max="11" width="11.3984375" style="0" customWidth="1"/>
    <col min="12" max="13" width="10.8984375" style="0" customWidth="1"/>
    <col min="14" max="14" width="11.59765625" style="0" customWidth="1"/>
    <col min="15" max="15" width="10.8984375" style="0" customWidth="1"/>
    <col min="16" max="16" width="11.5" style="0" customWidth="1"/>
  </cols>
  <sheetData>
    <row r="1" spans="9:16" ht="14.25">
      <c r="I1" s="62" t="s">
        <v>66</v>
      </c>
      <c r="J1" s="63"/>
      <c r="K1" s="63"/>
      <c r="L1" s="63"/>
      <c r="M1" s="63"/>
      <c r="N1" s="63"/>
      <c r="O1" s="63"/>
      <c r="P1" s="63"/>
    </row>
    <row r="2" spans="2:16" ht="17.25" customHeight="1">
      <c r="B2" s="64" t="s">
        <v>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ht="14.25">
      <c r="P3" t="s">
        <v>1</v>
      </c>
    </row>
    <row r="4" spans="2:16" ht="14.25">
      <c r="B4" s="65" t="s">
        <v>2</v>
      </c>
      <c r="C4" s="66" t="s">
        <v>3</v>
      </c>
      <c r="D4" s="67" t="s">
        <v>4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2:16" ht="14.25">
      <c r="B5" s="65"/>
      <c r="C5" s="66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97.5" customHeight="1">
      <c r="B6" s="65"/>
      <c r="C6" s="66"/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17</v>
      </c>
    </row>
    <row r="7" spans="2:16" ht="18.75" customHeight="1">
      <c r="B7" s="4">
        <v>1</v>
      </c>
      <c r="C7" s="5" t="s">
        <v>18</v>
      </c>
      <c r="D7" s="6">
        <v>9941253.78</v>
      </c>
      <c r="E7" s="6">
        <f aca="true" t="shared" si="0" ref="E7:P7">SUM(E8:E9)</f>
        <v>10224361.24</v>
      </c>
      <c r="F7" s="6">
        <f t="shared" si="0"/>
        <v>11140287.59</v>
      </c>
      <c r="G7" s="6">
        <f t="shared" si="0"/>
        <v>10700994</v>
      </c>
      <c r="H7" s="6">
        <f t="shared" si="0"/>
        <v>14974963.559999999</v>
      </c>
      <c r="I7" s="6">
        <f t="shared" si="0"/>
        <v>12050740</v>
      </c>
      <c r="J7" s="6">
        <f t="shared" si="0"/>
        <v>12090000</v>
      </c>
      <c r="K7" s="6">
        <f t="shared" si="0"/>
        <v>12500700</v>
      </c>
      <c r="L7" s="6">
        <f t="shared" si="0"/>
        <v>12780000</v>
      </c>
      <c r="M7" s="6">
        <f t="shared" si="0"/>
        <v>13050000</v>
      </c>
      <c r="N7" s="6">
        <f t="shared" si="0"/>
        <v>13340000</v>
      </c>
      <c r="O7" s="6">
        <f t="shared" si="0"/>
        <v>13450000</v>
      </c>
      <c r="P7" s="6">
        <f t="shared" si="0"/>
        <v>13600000</v>
      </c>
    </row>
    <row r="8" spans="2:16" ht="18" customHeight="1">
      <c r="B8" s="7" t="s">
        <v>19</v>
      </c>
      <c r="C8" s="8" t="s">
        <v>20</v>
      </c>
      <c r="D8" s="9">
        <v>9233513.91</v>
      </c>
      <c r="E8" s="9">
        <v>9913954.26</v>
      </c>
      <c r="F8" s="9">
        <v>10423030.47</v>
      </c>
      <c r="G8" s="9">
        <v>10302424</v>
      </c>
      <c r="H8" s="9">
        <v>13018895.1</v>
      </c>
      <c r="I8" s="9">
        <v>11550740</v>
      </c>
      <c r="J8" s="10">
        <v>11790000</v>
      </c>
      <c r="K8" s="10">
        <v>12200700</v>
      </c>
      <c r="L8" s="10">
        <v>12580000</v>
      </c>
      <c r="M8" s="10">
        <v>12950000</v>
      </c>
      <c r="N8" s="10">
        <v>13240000</v>
      </c>
      <c r="O8" s="10">
        <v>13400000</v>
      </c>
      <c r="P8" s="9">
        <v>13550000</v>
      </c>
    </row>
    <row r="9" spans="2:16" ht="15" customHeight="1">
      <c r="B9" s="11" t="s">
        <v>21</v>
      </c>
      <c r="C9" s="12" t="s">
        <v>22</v>
      </c>
      <c r="D9" s="13">
        <v>707739.87</v>
      </c>
      <c r="E9" s="13">
        <v>310406.98</v>
      </c>
      <c r="F9" s="13">
        <v>717257.12</v>
      </c>
      <c r="G9" s="13">
        <v>398570</v>
      </c>
      <c r="H9" s="13">
        <v>1956068.46</v>
      </c>
      <c r="I9" s="13">
        <v>500000</v>
      </c>
      <c r="J9" s="14">
        <v>300000</v>
      </c>
      <c r="K9" s="14">
        <v>300000</v>
      </c>
      <c r="L9" s="14">
        <v>200000</v>
      </c>
      <c r="M9" s="14">
        <v>100000</v>
      </c>
      <c r="N9" s="14">
        <v>100000</v>
      </c>
      <c r="O9" s="14">
        <v>50000</v>
      </c>
      <c r="P9" s="13">
        <v>50000</v>
      </c>
    </row>
    <row r="10" spans="2:16" ht="17.25" customHeight="1">
      <c r="B10" s="15" t="s">
        <v>23</v>
      </c>
      <c r="C10" s="16" t="s">
        <v>24</v>
      </c>
      <c r="D10" s="17">
        <v>536861</v>
      </c>
      <c r="E10" s="17">
        <v>310406.98</v>
      </c>
      <c r="F10" s="17">
        <v>640257.12</v>
      </c>
      <c r="G10" s="17">
        <v>127545</v>
      </c>
      <c r="H10" s="17">
        <v>774000</v>
      </c>
      <c r="I10" s="17">
        <v>500000</v>
      </c>
      <c r="J10" s="18">
        <v>300000</v>
      </c>
      <c r="K10" s="18">
        <v>300000</v>
      </c>
      <c r="L10" s="18">
        <v>200000</v>
      </c>
      <c r="M10" s="18">
        <v>100000</v>
      </c>
      <c r="N10" s="18">
        <v>100000</v>
      </c>
      <c r="O10" s="18">
        <v>50000</v>
      </c>
      <c r="P10" s="17">
        <v>50000</v>
      </c>
    </row>
    <row r="11" spans="2:16" ht="23.25" customHeight="1">
      <c r="B11" s="19">
        <v>2</v>
      </c>
      <c r="C11" s="20" t="s">
        <v>25</v>
      </c>
      <c r="D11" s="6">
        <v>9142762.8</v>
      </c>
      <c r="E11" s="6">
        <v>10013292.09</v>
      </c>
      <c r="F11" s="6">
        <v>10700436.23</v>
      </c>
      <c r="G11" s="6">
        <v>10789649</v>
      </c>
      <c r="H11" s="6">
        <v>12483554.03</v>
      </c>
      <c r="I11" s="6">
        <v>10570740</v>
      </c>
      <c r="J11" s="21">
        <v>10680000</v>
      </c>
      <c r="K11" s="21">
        <v>10680700</v>
      </c>
      <c r="L11" s="21">
        <v>10750000</v>
      </c>
      <c r="M11" s="21">
        <v>10850000</v>
      </c>
      <c r="N11" s="21">
        <v>11060000</v>
      </c>
      <c r="O11" s="21">
        <v>11150000</v>
      </c>
      <c r="P11" s="6">
        <v>11280000</v>
      </c>
    </row>
    <row r="12" spans="2:17" ht="26.25" customHeight="1">
      <c r="B12" s="7" t="s">
        <v>19</v>
      </c>
      <c r="C12" s="22" t="s">
        <v>26</v>
      </c>
      <c r="D12" s="9">
        <v>0</v>
      </c>
      <c r="E12" s="9">
        <v>0</v>
      </c>
      <c r="F12" s="9">
        <v>0</v>
      </c>
      <c r="G12" s="9">
        <v>0</v>
      </c>
      <c r="H12" s="9">
        <v>5605445.71</v>
      </c>
      <c r="I12" s="9">
        <v>5350000</v>
      </c>
      <c r="J12" s="10">
        <v>5460000</v>
      </c>
      <c r="K12" s="10">
        <v>5460000</v>
      </c>
      <c r="L12" s="10">
        <v>5570000</v>
      </c>
      <c r="M12" s="10">
        <v>5680000</v>
      </c>
      <c r="N12" s="10">
        <v>5700000</v>
      </c>
      <c r="O12" s="10">
        <v>5850000</v>
      </c>
      <c r="P12" s="9">
        <v>5880000</v>
      </c>
      <c r="Q12" t="s">
        <v>27</v>
      </c>
    </row>
    <row r="13" spans="2:16" ht="27.75" customHeight="1">
      <c r="B13" s="11" t="s">
        <v>21</v>
      </c>
      <c r="C13" s="12" t="s">
        <v>28</v>
      </c>
      <c r="D13" s="13">
        <v>0</v>
      </c>
      <c r="E13" s="13">
        <v>0</v>
      </c>
      <c r="F13" s="13">
        <v>0</v>
      </c>
      <c r="G13" s="13">
        <v>0</v>
      </c>
      <c r="H13" s="13">
        <v>1689106</v>
      </c>
      <c r="I13" s="13">
        <v>1750000</v>
      </c>
      <c r="J13" s="14">
        <v>1820000</v>
      </c>
      <c r="K13" s="14">
        <v>1800000</v>
      </c>
      <c r="L13" s="14">
        <v>1870000</v>
      </c>
      <c r="M13" s="14">
        <v>1900000</v>
      </c>
      <c r="N13" s="14">
        <v>1940000</v>
      </c>
      <c r="O13" s="14">
        <v>1990000</v>
      </c>
      <c r="P13" s="13">
        <v>2000000</v>
      </c>
    </row>
    <row r="14" spans="2:16" ht="20.25" customHeight="1">
      <c r="B14" s="11" t="s">
        <v>23</v>
      </c>
      <c r="C14" s="23" t="s">
        <v>29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4"/>
      <c r="K14" s="14"/>
      <c r="L14" s="14"/>
      <c r="M14" s="14"/>
      <c r="N14" s="14"/>
      <c r="O14" s="14"/>
      <c r="P14" s="13">
        <v>0</v>
      </c>
    </row>
    <row r="15" spans="2:16" ht="14.25">
      <c r="B15" s="11" t="s">
        <v>30</v>
      </c>
      <c r="C15" s="23" t="s">
        <v>31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4"/>
      <c r="K15" s="14"/>
      <c r="L15" s="14"/>
      <c r="M15" s="14"/>
      <c r="N15" s="14"/>
      <c r="O15" s="14"/>
      <c r="P15" s="13">
        <v>0</v>
      </c>
    </row>
    <row r="16" spans="2:16" ht="21.75" customHeight="1">
      <c r="B16" s="15" t="s">
        <v>32</v>
      </c>
      <c r="C16" s="24" t="s">
        <v>33</v>
      </c>
      <c r="D16" s="17">
        <v>0</v>
      </c>
      <c r="E16" s="17">
        <v>0</v>
      </c>
      <c r="F16" s="17">
        <v>0</v>
      </c>
      <c r="G16" s="17">
        <v>0</v>
      </c>
      <c r="H16" s="17">
        <v>231550</v>
      </c>
      <c r="I16" s="17">
        <v>246997.3</v>
      </c>
      <c r="J16" s="18"/>
      <c r="K16" s="18"/>
      <c r="L16" s="18"/>
      <c r="M16" s="18"/>
      <c r="N16" s="18"/>
      <c r="O16" s="18"/>
      <c r="P16" s="17">
        <v>0</v>
      </c>
    </row>
    <row r="17" spans="2:16" ht="22.5">
      <c r="B17" s="4">
        <v>3</v>
      </c>
      <c r="C17" s="20" t="s">
        <v>34</v>
      </c>
      <c r="D17" s="6">
        <v>798491</v>
      </c>
      <c r="E17" s="6">
        <f aca="true" t="shared" si="1" ref="E17:P17">SUM(E7-E11)</f>
        <v>211069.15000000037</v>
      </c>
      <c r="F17" s="6">
        <f t="shared" si="1"/>
        <v>439851.3599999994</v>
      </c>
      <c r="G17" s="6">
        <f t="shared" si="1"/>
        <v>-88655</v>
      </c>
      <c r="H17" s="6">
        <f t="shared" si="1"/>
        <v>2491409.5299999993</v>
      </c>
      <c r="I17" s="6">
        <f t="shared" si="1"/>
        <v>1480000</v>
      </c>
      <c r="J17" s="6">
        <f t="shared" si="1"/>
        <v>1410000</v>
      </c>
      <c r="K17" s="6">
        <f t="shared" si="1"/>
        <v>1820000</v>
      </c>
      <c r="L17" s="6">
        <f t="shared" si="1"/>
        <v>2030000</v>
      </c>
      <c r="M17" s="6">
        <f t="shared" si="1"/>
        <v>2200000</v>
      </c>
      <c r="N17" s="6">
        <f t="shared" si="1"/>
        <v>2280000</v>
      </c>
      <c r="O17" s="6">
        <f t="shared" si="1"/>
        <v>2300000</v>
      </c>
      <c r="P17" s="6">
        <f t="shared" si="1"/>
        <v>2320000</v>
      </c>
    </row>
    <row r="18" spans="2:16" ht="22.5" customHeight="1">
      <c r="B18" s="25">
        <v>4</v>
      </c>
      <c r="C18" s="20" t="s">
        <v>35</v>
      </c>
      <c r="D18" s="6">
        <v>0</v>
      </c>
      <c r="E18" s="6">
        <f aca="true" t="shared" si="2" ref="E18:O18">SUM(E19)</f>
        <v>266321.3</v>
      </c>
      <c r="F18" s="6">
        <f t="shared" si="2"/>
        <v>0</v>
      </c>
      <c r="G18" s="6">
        <f t="shared" si="2"/>
        <v>407431</v>
      </c>
      <c r="H18" s="6">
        <f t="shared" si="2"/>
        <v>0</v>
      </c>
      <c r="I18" s="6">
        <f t="shared" si="2"/>
        <v>0</v>
      </c>
      <c r="J18" s="6">
        <f t="shared" si="2"/>
        <v>700000</v>
      </c>
      <c r="K18" s="6">
        <f t="shared" si="2"/>
        <v>720000</v>
      </c>
      <c r="L18" s="6">
        <f t="shared" si="2"/>
        <v>1150000</v>
      </c>
      <c r="M18" s="6">
        <f t="shared" si="2"/>
        <v>1100000</v>
      </c>
      <c r="N18" s="6">
        <f t="shared" si="2"/>
        <v>1100000</v>
      </c>
      <c r="O18" s="6">
        <f t="shared" si="2"/>
        <v>1130000</v>
      </c>
      <c r="P18" s="6">
        <v>1000000</v>
      </c>
    </row>
    <row r="19" spans="2:16" ht="22.5">
      <c r="B19" s="26" t="s">
        <v>19</v>
      </c>
      <c r="C19" s="27" t="s">
        <v>36</v>
      </c>
      <c r="D19" s="28">
        <v>0</v>
      </c>
      <c r="E19" s="28">
        <v>266321.3</v>
      </c>
      <c r="F19" s="28">
        <v>0</v>
      </c>
      <c r="G19" s="28">
        <v>407431</v>
      </c>
      <c r="H19" s="28">
        <v>0</v>
      </c>
      <c r="I19" s="28">
        <v>0</v>
      </c>
      <c r="J19" s="29">
        <v>700000</v>
      </c>
      <c r="K19" s="29">
        <v>720000</v>
      </c>
      <c r="L19" s="29">
        <v>1150000</v>
      </c>
      <c r="M19" s="29">
        <v>1100000</v>
      </c>
      <c r="N19" s="29">
        <v>1100000</v>
      </c>
      <c r="O19" s="29">
        <v>1130000</v>
      </c>
      <c r="P19" s="28">
        <v>1000000</v>
      </c>
    </row>
    <row r="20" spans="2:16" ht="21" customHeight="1">
      <c r="B20" s="25">
        <v>5</v>
      </c>
      <c r="C20" s="20" t="s">
        <v>37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21"/>
      <c r="K20" s="21"/>
      <c r="L20" s="21"/>
      <c r="M20" s="21"/>
      <c r="N20" s="21"/>
      <c r="O20" s="21"/>
      <c r="P20" s="6">
        <v>0</v>
      </c>
    </row>
    <row r="21" spans="2:16" ht="22.5" customHeight="1">
      <c r="B21" s="25">
        <v>6</v>
      </c>
      <c r="C21" s="20" t="s">
        <v>38</v>
      </c>
      <c r="D21" s="6">
        <v>798491</v>
      </c>
      <c r="E21" s="6">
        <f>SUM(E17+E18+E20)</f>
        <v>477390.45000000036</v>
      </c>
      <c r="F21" s="6">
        <f aca="true" t="shared" si="3" ref="F21:M21">SUM(F17+F18+F20)</f>
        <v>439851.3599999994</v>
      </c>
      <c r="G21" s="6">
        <f t="shared" si="3"/>
        <v>318776</v>
      </c>
      <c r="H21" s="6">
        <f t="shared" si="3"/>
        <v>2491409.5299999993</v>
      </c>
      <c r="I21" s="6">
        <f t="shared" si="3"/>
        <v>1480000</v>
      </c>
      <c r="J21" s="6">
        <f t="shared" si="3"/>
        <v>2110000</v>
      </c>
      <c r="K21" s="6">
        <f t="shared" si="3"/>
        <v>2540000</v>
      </c>
      <c r="L21" s="6">
        <f>SUM(L17+L18+L20)</f>
        <v>3180000</v>
      </c>
      <c r="M21" s="6">
        <f t="shared" si="3"/>
        <v>3300000</v>
      </c>
      <c r="N21" s="6">
        <f>SUM(N17+N18+N20)</f>
        <v>3380000</v>
      </c>
      <c r="O21" s="6">
        <f>SUM(O17+O18+O20)</f>
        <v>3430000</v>
      </c>
      <c r="P21" s="6">
        <f>SUM(P17+P18+P20)</f>
        <v>3320000</v>
      </c>
    </row>
    <row r="22" spans="2:16" ht="21.75" customHeight="1">
      <c r="B22" s="25">
        <v>7</v>
      </c>
      <c r="C22" s="30" t="s">
        <v>39</v>
      </c>
      <c r="D22" s="6">
        <f aca="true" t="shared" si="4" ref="D22:P22">SUM(D23:D25)</f>
        <v>1010496</v>
      </c>
      <c r="E22" s="6">
        <f t="shared" si="4"/>
        <v>1131970.72</v>
      </c>
      <c r="F22" s="6">
        <f t="shared" si="4"/>
        <v>1253714.66</v>
      </c>
      <c r="G22" s="6">
        <f t="shared" si="4"/>
        <v>1283910</v>
      </c>
      <c r="H22" s="6">
        <f t="shared" si="4"/>
        <v>2198916</v>
      </c>
      <c r="I22" s="6">
        <f t="shared" si="4"/>
        <v>1320000</v>
      </c>
      <c r="J22" s="6">
        <f t="shared" si="4"/>
        <v>1150000</v>
      </c>
      <c r="K22" s="6">
        <f t="shared" si="4"/>
        <v>1120000</v>
      </c>
      <c r="L22" s="6">
        <f t="shared" si="4"/>
        <v>1280000</v>
      </c>
      <c r="M22" s="6">
        <f t="shared" si="4"/>
        <v>1310000</v>
      </c>
      <c r="N22" s="6">
        <f t="shared" si="4"/>
        <v>1280000</v>
      </c>
      <c r="O22" s="6">
        <f t="shared" si="4"/>
        <v>1280000</v>
      </c>
      <c r="P22" s="6">
        <f t="shared" si="4"/>
        <v>1120000</v>
      </c>
    </row>
    <row r="23" spans="2:16" ht="33" customHeight="1">
      <c r="B23" s="7" t="s">
        <v>19</v>
      </c>
      <c r="C23" s="22" t="s">
        <v>40</v>
      </c>
      <c r="D23" s="9">
        <v>847740</v>
      </c>
      <c r="E23" s="9">
        <v>892375.89</v>
      </c>
      <c r="F23" s="9">
        <v>962380</v>
      </c>
      <c r="G23" s="9">
        <v>1007380</v>
      </c>
      <c r="H23" s="9">
        <v>1826916</v>
      </c>
      <c r="I23" s="9">
        <v>1040000</v>
      </c>
      <c r="J23" s="10">
        <v>860000</v>
      </c>
      <c r="K23" s="10">
        <v>850000</v>
      </c>
      <c r="L23" s="10">
        <v>1050000</v>
      </c>
      <c r="M23" s="10">
        <v>1100000</v>
      </c>
      <c r="N23" s="10">
        <v>1100000</v>
      </c>
      <c r="O23" s="10">
        <v>1130000</v>
      </c>
      <c r="P23" s="9">
        <v>1000000</v>
      </c>
    </row>
    <row r="24" spans="2:16" ht="22.5" customHeight="1">
      <c r="B24" s="11" t="s">
        <v>21</v>
      </c>
      <c r="C24" s="23" t="s">
        <v>41</v>
      </c>
      <c r="D24" s="13">
        <v>162756</v>
      </c>
      <c r="E24" s="13">
        <v>239594.83</v>
      </c>
      <c r="F24" s="13">
        <v>291334.66</v>
      </c>
      <c r="G24" s="13">
        <v>276530</v>
      </c>
      <c r="H24" s="13">
        <v>372000</v>
      </c>
      <c r="I24" s="13">
        <v>280000</v>
      </c>
      <c r="J24" s="14">
        <v>290000</v>
      </c>
      <c r="K24" s="14">
        <v>270000</v>
      </c>
      <c r="L24" s="14">
        <v>230000</v>
      </c>
      <c r="M24" s="14">
        <v>210000</v>
      </c>
      <c r="N24" s="14">
        <v>180000</v>
      </c>
      <c r="O24" s="14">
        <v>150000</v>
      </c>
      <c r="P24" s="13">
        <v>120000</v>
      </c>
    </row>
    <row r="25" spans="2:16" ht="21.75" customHeight="1">
      <c r="B25" s="31">
        <v>8</v>
      </c>
      <c r="C25" s="32" t="s">
        <v>42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4"/>
      <c r="K25" s="34"/>
      <c r="L25" s="34"/>
      <c r="M25" s="34"/>
      <c r="N25" s="34"/>
      <c r="O25" s="34"/>
      <c r="P25" s="33">
        <v>0</v>
      </c>
    </row>
    <row r="26" spans="2:16" ht="22.5" customHeight="1">
      <c r="B26" s="4">
        <v>9</v>
      </c>
      <c r="C26" s="20" t="s">
        <v>43</v>
      </c>
      <c r="D26" s="6">
        <v>-212005</v>
      </c>
      <c r="E26" s="6">
        <f>SUM(E21-E22-E25)</f>
        <v>-654580.2699999996</v>
      </c>
      <c r="F26" s="6">
        <f aca="true" t="shared" si="5" ref="F26:L26">SUM(F21-F22-F25)</f>
        <v>-813863.3000000005</v>
      </c>
      <c r="G26" s="6">
        <f t="shared" si="5"/>
        <v>-965134</v>
      </c>
      <c r="H26" s="6">
        <f t="shared" si="5"/>
        <v>292493.52999999933</v>
      </c>
      <c r="I26" s="6">
        <f t="shared" si="5"/>
        <v>160000</v>
      </c>
      <c r="J26" s="6">
        <f t="shared" si="5"/>
        <v>960000</v>
      </c>
      <c r="K26" s="6">
        <f t="shared" si="5"/>
        <v>1420000</v>
      </c>
      <c r="L26" s="6">
        <f t="shared" si="5"/>
        <v>1900000</v>
      </c>
      <c r="M26" s="6">
        <f>SUM(M21-M22-M25)</f>
        <v>1990000</v>
      </c>
      <c r="N26" s="6">
        <f>SUM(N21-N22-N25)</f>
        <v>2100000</v>
      </c>
      <c r="O26" s="6">
        <f>SUM(O21-O22-O25)</f>
        <v>2150000</v>
      </c>
      <c r="P26" s="6">
        <f>SUM(P21-P22-P25)</f>
        <v>2200000</v>
      </c>
    </row>
    <row r="27" spans="2:16" ht="21.75" customHeight="1">
      <c r="B27" s="35">
        <v>10</v>
      </c>
      <c r="C27" s="36" t="s">
        <v>44</v>
      </c>
      <c r="D27" s="37">
        <v>569852</v>
      </c>
      <c r="E27" s="37">
        <v>407799.73</v>
      </c>
      <c r="F27" s="37">
        <v>1121856.2</v>
      </c>
      <c r="G27" s="37">
        <v>734866</v>
      </c>
      <c r="H27" s="37">
        <v>2914409.53</v>
      </c>
      <c r="I27" s="37">
        <v>500000</v>
      </c>
      <c r="J27" s="38">
        <v>400000</v>
      </c>
      <c r="K27" s="38">
        <v>400000</v>
      </c>
      <c r="L27" s="38">
        <v>500000</v>
      </c>
      <c r="M27" s="38">
        <v>700000</v>
      </c>
      <c r="N27" s="38">
        <v>1000000</v>
      </c>
      <c r="O27" s="38">
        <v>1000000</v>
      </c>
      <c r="P27" s="37">
        <v>800000</v>
      </c>
    </row>
    <row r="28" spans="2:16" ht="20.25" customHeight="1">
      <c r="B28" s="15" t="s">
        <v>19</v>
      </c>
      <c r="C28" s="24" t="s">
        <v>45</v>
      </c>
      <c r="D28" s="39"/>
      <c r="E28" s="39"/>
      <c r="F28" s="39"/>
      <c r="G28" s="39"/>
      <c r="H28" s="39">
        <v>212000</v>
      </c>
      <c r="I28" s="17">
        <v>371000</v>
      </c>
      <c r="J28" s="18">
        <v>315000</v>
      </c>
      <c r="K28" s="18">
        <v>374700</v>
      </c>
      <c r="L28" s="18">
        <v>424000</v>
      </c>
      <c r="M28" s="18">
        <v>480000</v>
      </c>
      <c r="N28" s="18">
        <v>852000</v>
      </c>
      <c r="O28" s="18">
        <v>920000</v>
      </c>
      <c r="P28" s="17">
        <v>350000</v>
      </c>
    </row>
    <row r="29" spans="2:16" ht="22.5" customHeight="1">
      <c r="B29" s="25">
        <v>11</v>
      </c>
      <c r="C29" s="20" t="s">
        <v>46</v>
      </c>
      <c r="D29" s="6">
        <v>1047740</v>
      </c>
      <c r="E29" s="6">
        <v>1062380</v>
      </c>
      <c r="F29" s="6">
        <v>2262380</v>
      </c>
      <c r="G29" s="6">
        <v>1800000</v>
      </c>
      <c r="H29" s="6">
        <v>2621916</v>
      </c>
      <c r="I29" s="6">
        <v>1040000</v>
      </c>
      <c r="J29" s="21">
        <v>160000</v>
      </c>
      <c r="K29" s="21">
        <v>130000</v>
      </c>
      <c r="L29" s="21">
        <v>0</v>
      </c>
      <c r="M29" s="21">
        <v>0</v>
      </c>
      <c r="N29" s="21">
        <v>0</v>
      </c>
      <c r="O29" s="21">
        <v>0</v>
      </c>
      <c r="P29" s="6">
        <v>0</v>
      </c>
    </row>
    <row r="30" spans="2:16" ht="21.75" customHeight="1">
      <c r="B30" s="25">
        <v>12</v>
      </c>
      <c r="C30" s="20" t="s">
        <v>47</v>
      </c>
      <c r="D30" s="6">
        <f aca="true" t="shared" si="6" ref="D30:P30">SUM(D26-D27+D29)</f>
        <v>265883</v>
      </c>
      <c r="E30" s="6">
        <f t="shared" si="6"/>
        <v>4.656612873077393E-10</v>
      </c>
      <c r="F30" s="6">
        <f t="shared" si="6"/>
        <v>326660.49999999953</v>
      </c>
      <c r="G30" s="6">
        <f t="shared" si="6"/>
        <v>100000</v>
      </c>
      <c r="H30" s="6">
        <f t="shared" si="6"/>
        <v>-4.656612873077393E-10</v>
      </c>
      <c r="I30" s="6">
        <f t="shared" si="6"/>
        <v>700000</v>
      </c>
      <c r="J30" s="6">
        <f t="shared" si="6"/>
        <v>720000</v>
      </c>
      <c r="K30" s="6">
        <f t="shared" si="6"/>
        <v>1150000</v>
      </c>
      <c r="L30" s="6">
        <f t="shared" si="6"/>
        <v>1400000</v>
      </c>
      <c r="M30" s="6">
        <f t="shared" si="6"/>
        <v>1290000</v>
      </c>
      <c r="N30" s="6">
        <f t="shared" si="6"/>
        <v>1100000</v>
      </c>
      <c r="O30" s="6">
        <f t="shared" si="6"/>
        <v>1150000</v>
      </c>
      <c r="P30" s="6">
        <f t="shared" si="6"/>
        <v>1400000</v>
      </c>
    </row>
    <row r="31" spans="2:16" ht="22.5" customHeight="1">
      <c r="B31" s="25">
        <v>13</v>
      </c>
      <c r="C31" s="30" t="s">
        <v>48</v>
      </c>
      <c r="D31" s="6">
        <v>4053429.89</v>
      </c>
      <c r="E31" s="6">
        <v>4012380</v>
      </c>
      <c r="F31" s="6">
        <v>5312380</v>
      </c>
      <c r="G31" s="6">
        <v>6005000</v>
      </c>
      <c r="H31" s="6">
        <v>6800000</v>
      </c>
      <c r="I31" s="6">
        <v>6800000</v>
      </c>
      <c r="J31" s="21">
        <v>6100000</v>
      </c>
      <c r="K31" s="21">
        <v>5380000</v>
      </c>
      <c r="L31" s="21">
        <v>4330000</v>
      </c>
      <c r="M31" s="6">
        <v>3230000</v>
      </c>
      <c r="N31" s="6">
        <v>2130000</v>
      </c>
      <c r="O31" s="21">
        <v>1000000</v>
      </c>
      <c r="P31" s="6">
        <v>0</v>
      </c>
    </row>
    <row r="32" spans="2:16" ht="19.5" customHeight="1">
      <c r="B32" s="7" t="s">
        <v>19</v>
      </c>
      <c r="C32" s="22" t="s">
        <v>49</v>
      </c>
      <c r="D32" s="9">
        <v>0</v>
      </c>
      <c r="E32" s="9"/>
      <c r="F32" s="9">
        <v>0</v>
      </c>
      <c r="G32" s="9">
        <v>0</v>
      </c>
      <c r="H32" s="9">
        <v>0</v>
      </c>
      <c r="I32" s="9">
        <v>0</v>
      </c>
      <c r="J32" s="10"/>
      <c r="K32" s="10"/>
      <c r="L32" s="10"/>
      <c r="M32" s="10"/>
      <c r="N32" s="10"/>
      <c r="O32" s="10"/>
      <c r="P32" s="9">
        <v>0</v>
      </c>
    </row>
    <row r="33" spans="2:16" ht="32.25" customHeight="1">
      <c r="B33" s="15" t="s">
        <v>21</v>
      </c>
      <c r="C33" s="24" t="s">
        <v>50</v>
      </c>
      <c r="D33" s="17">
        <v>0</v>
      </c>
      <c r="E33" s="17">
        <v>0</v>
      </c>
      <c r="F33" s="17">
        <v>0</v>
      </c>
      <c r="G33" s="17">
        <v>0</v>
      </c>
      <c r="H33" s="17">
        <v>1051916</v>
      </c>
      <c r="I33" s="17">
        <v>0</v>
      </c>
      <c r="J33" s="18"/>
      <c r="K33" s="18"/>
      <c r="L33" s="18"/>
      <c r="M33" s="18"/>
      <c r="N33" s="18"/>
      <c r="O33" s="18"/>
      <c r="P33" s="17">
        <v>0</v>
      </c>
    </row>
    <row r="34" spans="2:16" ht="46.5" customHeight="1">
      <c r="B34" s="25">
        <v>14</v>
      </c>
      <c r="C34" s="20" t="s">
        <v>51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21"/>
      <c r="K34" s="21"/>
      <c r="L34" s="21"/>
      <c r="M34" s="21"/>
      <c r="N34" s="21"/>
      <c r="O34" s="21"/>
      <c r="P34" s="6">
        <v>0</v>
      </c>
    </row>
    <row r="35" spans="2:16" ht="22.5" customHeight="1">
      <c r="B35" s="25">
        <v>15</v>
      </c>
      <c r="C35" s="20" t="s">
        <v>52</v>
      </c>
      <c r="D35" s="6">
        <v>1010496.79</v>
      </c>
      <c r="E35" s="6">
        <v>1131971</v>
      </c>
      <c r="F35" s="6">
        <v>1253714.66</v>
      </c>
      <c r="G35" s="6">
        <v>1412380</v>
      </c>
      <c r="H35" s="6">
        <v>2186916</v>
      </c>
      <c r="I35" s="6">
        <v>1320000</v>
      </c>
      <c r="J35" s="21">
        <v>1150000</v>
      </c>
      <c r="K35" s="21">
        <v>1120000</v>
      </c>
      <c r="L35" s="21">
        <v>1280000</v>
      </c>
      <c r="M35" s="21">
        <v>1310000</v>
      </c>
      <c r="N35" s="21">
        <v>1280000</v>
      </c>
      <c r="O35" s="21">
        <v>1280000</v>
      </c>
      <c r="P35" s="6">
        <v>1120000</v>
      </c>
    </row>
    <row r="36" spans="2:16" ht="24" customHeight="1">
      <c r="B36" s="40" t="s">
        <v>19</v>
      </c>
      <c r="C36" s="41" t="s">
        <v>53</v>
      </c>
      <c r="D36" s="42">
        <v>0.15</v>
      </c>
      <c r="E36" s="42">
        <v>0.15</v>
      </c>
      <c r="F36" s="42">
        <v>0.15</v>
      </c>
      <c r="G36" s="42">
        <v>0.15</v>
      </c>
      <c r="H36" s="42">
        <v>0.15</v>
      </c>
      <c r="I36" s="42">
        <v>0.15</v>
      </c>
      <c r="J36" s="42">
        <v>0.15</v>
      </c>
      <c r="K36" s="43">
        <v>0.093</v>
      </c>
      <c r="L36" s="43">
        <v>0.1026</v>
      </c>
      <c r="M36" s="43">
        <v>0.1164</v>
      </c>
      <c r="N36" s="43">
        <v>0.1391</v>
      </c>
      <c r="O36" s="43">
        <v>0.1503</v>
      </c>
      <c r="P36" s="42">
        <v>0.1566</v>
      </c>
    </row>
    <row r="37" spans="2:16" ht="39" customHeight="1">
      <c r="B37" s="4">
        <v>16</v>
      </c>
      <c r="C37" s="44" t="s">
        <v>54</v>
      </c>
      <c r="D37" s="61" t="s">
        <v>64</v>
      </c>
      <c r="E37" s="61" t="s">
        <v>64</v>
      </c>
      <c r="F37" s="61" t="s">
        <v>64</v>
      </c>
      <c r="G37" s="61" t="s">
        <v>64</v>
      </c>
      <c r="H37" s="61" t="s">
        <v>64</v>
      </c>
      <c r="I37" s="61" t="s">
        <v>64</v>
      </c>
      <c r="J37" s="61" t="s">
        <v>64</v>
      </c>
      <c r="K37" s="61" t="s">
        <v>63</v>
      </c>
      <c r="L37" s="61" t="s">
        <v>63</v>
      </c>
      <c r="M37" s="61" t="s">
        <v>63</v>
      </c>
      <c r="N37" s="61" t="s">
        <v>63</v>
      </c>
      <c r="O37" s="61" t="s">
        <v>63</v>
      </c>
      <c r="P37" s="61" t="s">
        <v>63</v>
      </c>
    </row>
    <row r="38" spans="2:16" ht="36" customHeight="1">
      <c r="B38" s="45">
        <v>17</v>
      </c>
      <c r="C38" s="46" t="s">
        <v>55</v>
      </c>
      <c r="D38" s="47">
        <v>0.1016</v>
      </c>
      <c r="E38" s="47">
        <v>0.1107</v>
      </c>
      <c r="F38" s="47">
        <v>0.1125</v>
      </c>
      <c r="G38" s="47">
        <v>0.1293</v>
      </c>
      <c r="H38" s="47">
        <v>0.0766</v>
      </c>
      <c r="I38" s="47">
        <v>0.1095</v>
      </c>
      <c r="J38" s="48">
        <v>0.0951</v>
      </c>
      <c r="K38" s="48">
        <v>0.0896</v>
      </c>
      <c r="L38" s="48">
        <v>0.1002</v>
      </c>
      <c r="M38" s="48">
        <v>0.1004</v>
      </c>
      <c r="N38" s="48">
        <v>0.096</v>
      </c>
      <c r="O38" s="48">
        <v>0.0952</v>
      </c>
      <c r="P38" s="49">
        <v>0.0824</v>
      </c>
    </row>
    <row r="39" spans="2:16" ht="29.25" customHeight="1">
      <c r="B39" s="45">
        <v>18</v>
      </c>
      <c r="C39" s="50" t="s">
        <v>56</v>
      </c>
      <c r="D39" s="51">
        <v>0.4077</v>
      </c>
      <c r="E39" s="51">
        <v>0.4095</v>
      </c>
      <c r="F39" s="51">
        <v>0.4916</v>
      </c>
      <c r="G39" s="51">
        <v>0.6285</v>
      </c>
      <c r="H39" s="51">
        <v>0.4541</v>
      </c>
      <c r="I39" s="52">
        <v>56.43</v>
      </c>
      <c r="J39" s="53">
        <v>0.5045</v>
      </c>
      <c r="K39" s="53">
        <v>0.4304</v>
      </c>
      <c r="L39" s="53" t="s">
        <v>57</v>
      </c>
      <c r="M39" s="53" t="s">
        <v>65</v>
      </c>
      <c r="N39" s="53">
        <v>0.1597</v>
      </c>
      <c r="O39" s="53">
        <v>0.0743</v>
      </c>
      <c r="P39" s="54">
        <v>0</v>
      </c>
    </row>
    <row r="40" spans="2:16" ht="24.75" customHeight="1">
      <c r="B40" s="25">
        <v>19</v>
      </c>
      <c r="C40" s="30" t="s">
        <v>58</v>
      </c>
      <c r="D40" s="55">
        <v>9305519</v>
      </c>
      <c r="E40" s="56">
        <f aca="true" t="shared" si="7" ref="E40:P40">SUM(E11+E24)</f>
        <v>10252886.92</v>
      </c>
      <c r="F40" s="56">
        <f t="shared" si="7"/>
        <v>10991770.89</v>
      </c>
      <c r="G40" s="56">
        <f t="shared" si="7"/>
        <v>11066179</v>
      </c>
      <c r="H40" s="56">
        <f t="shared" si="7"/>
        <v>12855554.03</v>
      </c>
      <c r="I40" s="56">
        <f t="shared" si="7"/>
        <v>10850740</v>
      </c>
      <c r="J40" s="56">
        <f t="shared" si="7"/>
        <v>10970000</v>
      </c>
      <c r="K40" s="56">
        <f t="shared" si="7"/>
        <v>10950700</v>
      </c>
      <c r="L40" s="56">
        <f t="shared" si="7"/>
        <v>10980000</v>
      </c>
      <c r="M40" s="56">
        <f t="shared" si="7"/>
        <v>11060000</v>
      </c>
      <c r="N40" s="56">
        <f t="shared" si="7"/>
        <v>11240000</v>
      </c>
      <c r="O40" s="56">
        <f t="shared" si="7"/>
        <v>11300000</v>
      </c>
      <c r="P40" s="56">
        <f t="shared" si="7"/>
        <v>11400000</v>
      </c>
    </row>
    <row r="41" spans="2:16" ht="24" customHeight="1">
      <c r="B41" s="25">
        <v>20</v>
      </c>
      <c r="C41" s="57" t="s">
        <v>59</v>
      </c>
      <c r="D41" s="55">
        <v>9875371</v>
      </c>
      <c r="E41" s="55">
        <f aca="true" t="shared" si="8" ref="E41:P41">SUM(E40+E27)</f>
        <v>10660686.65</v>
      </c>
      <c r="F41" s="55">
        <f t="shared" si="8"/>
        <v>12113627.09</v>
      </c>
      <c r="G41" s="55">
        <f t="shared" si="8"/>
        <v>11801045</v>
      </c>
      <c r="H41" s="55">
        <f t="shared" si="8"/>
        <v>15769963.559999999</v>
      </c>
      <c r="I41" s="55">
        <f t="shared" si="8"/>
        <v>11350740</v>
      </c>
      <c r="J41" s="55">
        <f t="shared" si="8"/>
        <v>11370000</v>
      </c>
      <c r="K41" s="55">
        <f t="shared" si="8"/>
        <v>11350700</v>
      </c>
      <c r="L41" s="55">
        <f t="shared" si="8"/>
        <v>11480000</v>
      </c>
      <c r="M41" s="55">
        <f t="shared" si="8"/>
        <v>11760000</v>
      </c>
      <c r="N41" s="55">
        <f t="shared" si="8"/>
        <v>12240000</v>
      </c>
      <c r="O41" s="55">
        <f t="shared" si="8"/>
        <v>12300000</v>
      </c>
      <c r="P41" s="55">
        <f t="shared" si="8"/>
        <v>12200000</v>
      </c>
    </row>
    <row r="42" spans="2:16" ht="23.25" customHeight="1">
      <c r="B42" s="58">
        <v>21</v>
      </c>
      <c r="C42" s="59" t="s">
        <v>60</v>
      </c>
      <c r="D42" s="55">
        <v>65882</v>
      </c>
      <c r="E42" s="55">
        <f aca="true" t="shared" si="9" ref="E42:P42">SUM(E7-E41)</f>
        <v>-436325.41000000015</v>
      </c>
      <c r="F42" s="55">
        <f t="shared" si="9"/>
        <v>-973339.5</v>
      </c>
      <c r="G42" s="55">
        <f t="shared" si="9"/>
        <v>-1100051</v>
      </c>
      <c r="H42" s="55">
        <f t="shared" si="9"/>
        <v>-795000</v>
      </c>
      <c r="I42" s="55">
        <f t="shared" si="9"/>
        <v>700000</v>
      </c>
      <c r="J42" s="55">
        <f t="shared" si="9"/>
        <v>720000</v>
      </c>
      <c r="K42" s="55">
        <f t="shared" si="9"/>
        <v>1150000</v>
      </c>
      <c r="L42" s="55">
        <f t="shared" si="9"/>
        <v>1300000</v>
      </c>
      <c r="M42" s="55">
        <f t="shared" si="9"/>
        <v>1290000</v>
      </c>
      <c r="N42" s="55">
        <f t="shared" si="9"/>
        <v>1100000</v>
      </c>
      <c r="O42" s="55">
        <f t="shared" si="9"/>
        <v>1150000</v>
      </c>
      <c r="P42" s="55">
        <f t="shared" si="9"/>
        <v>1400000</v>
      </c>
    </row>
    <row r="43" spans="2:16" ht="21" customHeight="1">
      <c r="B43" s="58">
        <v>22</v>
      </c>
      <c r="C43" s="59" t="s">
        <v>61</v>
      </c>
      <c r="D43" s="55">
        <v>1047740</v>
      </c>
      <c r="E43" s="55">
        <v>1062380</v>
      </c>
      <c r="F43" s="55">
        <v>2262380</v>
      </c>
      <c r="G43" s="55">
        <v>1800000</v>
      </c>
      <c r="H43" s="55">
        <v>2621916</v>
      </c>
      <c r="I43" s="55">
        <v>1040000</v>
      </c>
      <c r="J43" s="60">
        <v>160000</v>
      </c>
      <c r="K43" s="60">
        <v>130000</v>
      </c>
      <c r="L43" s="60">
        <v>0</v>
      </c>
      <c r="M43" s="60">
        <v>0</v>
      </c>
      <c r="N43" s="60">
        <v>0</v>
      </c>
      <c r="O43" s="60">
        <v>0</v>
      </c>
      <c r="P43" s="55">
        <v>0</v>
      </c>
    </row>
    <row r="44" spans="2:16" ht="21.75" customHeight="1">
      <c r="B44" s="58">
        <v>23</v>
      </c>
      <c r="C44" s="59" t="s">
        <v>62</v>
      </c>
      <c r="D44" s="55">
        <v>847740</v>
      </c>
      <c r="E44" s="55">
        <f aca="true" t="shared" si="10" ref="E44:K44">SUM(E23+E25)</f>
        <v>892375.89</v>
      </c>
      <c r="F44" s="55">
        <f t="shared" si="10"/>
        <v>962380</v>
      </c>
      <c r="G44" s="55">
        <f t="shared" si="10"/>
        <v>1007380</v>
      </c>
      <c r="H44" s="55">
        <f t="shared" si="10"/>
        <v>1826916</v>
      </c>
      <c r="I44" s="55">
        <f t="shared" si="10"/>
        <v>1040000</v>
      </c>
      <c r="J44" s="55">
        <f t="shared" si="10"/>
        <v>860000</v>
      </c>
      <c r="K44" s="55">
        <f t="shared" si="10"/>
        <v>850000</v>
      </c>
      <c r="L44" s="60">
        <v>1050000</v>
      </c>
      <c r="M44" s="60">
        <v>1100000</v>
      </c>
      <c r="N44" s="60">
        <v>1100000</v>
      </c>
      <c r="O44" s="60">
        <v>1130000</v>
      </c>
      <c r="P44" s="55">
        <v>1000000</v>
      </c>
    </row>
  </sheetData>
  <sheetProtection/>
  <mergeCells count="5">
    <mergeCell ref="I1:P1"/>
    <mergeCell ref="B2:P2"/>
    <mergeCell ref="B4:B6"/>
    <mergeCell ref="C4:C6"/>
    <mergeCell ref="D4:P4"/>
  </mergeCells>
  <printOptions/>
  <pageMargins left="0.4701388888888889" right="0.3597222222222222" top="0.75" bottom="0.75" header="0.5118055555555555" footer="0.511805555555555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2011-11-18T10:10:16Z</cp:lastPrinted>
  <dcterms:modified xsi:type="dcterms:W3CDTF">2012-01-03T12:38:05Z</dcterms:modified>
  <cp:category/>
  <cp:version/>
  <cp:contentType/>
  <cp:contentStatus/>
</cp:coreProperties>
</file>