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Zał_nr_1_wydr" sheetId="1" r:id="rId1"/>
  </sheets>
  <definedNames>
    <definedName name="_xlnm.Print_Area" localSheetId="0">'Zał_nr_1_wydr'!$B$1:$Q$43</definedName>
  </definedNames>
  <calcPr fullCalcOnLoad="1"/>
</workbook>
</file>

<file path=xl/sharedStrings.xml><?xml version="1.0" encoding="utf-8"?>
<sst xmlns="http://schemas.openxmlformats.org/spreadsheetml/2006/main" count="87" uniqueCount="65">
  <si>
    <t>w zł</t>
  </si>
  <si>
    <t>Lp</t>
  </si>
  <si>
    <t>Wyszczególnienie</t>
  </si>
  <si>
    <t>Lata objete prognozą finansową</t>
  </si>
  <si>
    <t>Rok budżetowy  2007</t>
  </si>
  <si>
    <t>Rok 2008</t>
  </si>
  <si>
    <t>Rok 2009</t>
  </si>
  <si>
    <t>Rok n+3 lub ostatni rok na który ustalono limity wydatków z art..226 ust. 4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</si>
  <si>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</si>
  <si>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</si>
  <si>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</si>
  <si>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</si>
  <si>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</si>
  <si>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</si>
  <si>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</si>
  <si>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</si>
  <si>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</si>
  <si>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Dochody ogółem, z tego:</t>
  </si>
  <si>
    <t>a</t>
  </si>
  <si>
    <t>dochody bieżące</t>
  </si>
  <si>
    <t>b</t>
  </si>
  <si>
    <t>dochody majątkowe, w tym:</t>
  </si>
  <si>
    <t>c</t>
  </si>
  <si>
    <t xml:space="preserve">   ze sprzedaży majątku</t>
  </si>
  <si>
    <t>Wydatki bieżące (bez odsetek i prowizji od kredytów oraz wyemitowanych papierów wartościowych, czyli kosztów obsługi długu), w tym:</t>
  </si>
  <si>
    <t>na wynagrodzenia i składki od nich naliczane</t>
  </si>
  <si>
    <t>na funkcjonowanie organów JST, w tym:</t>
  </si>
  <si>
    <t>z tytułu gwarancji i poręczeń, w tym:</t>
  </si>
  <si>
    <t>d</t>
  </si>
  <si>
    <t>gwarancje i poręczenia podlegające wyłączeniu z limitów spłaty zobowiązań</t>
  </si>
  <si>
    <t>e</t>
  </si>
  <si>
    <t>wydatki bieżące objęte limitem na przedsięwzięcia</t>
  </si>
  <si>
    <t>Wynik budżetu po zaplanowaniu wydatków bieżących (bez obsługi długu)  poz.1– poz. 2</t>
  </si>
  <si>
    <t>Nadwyżka budżetowa z lat ubiegłych + wolne środki, w tym:</t>
  </si>
  <si>
    <t>nadwyżka budżetowa z lat ubiegłych + wolne środki angażowane na pokrycie deficytu budżetu roku bieżącego</t>
  </si>
  <si>
    <t>Inne przychody niezwiązane z zaciągnięciem długu</t>
  </si>
  <si>
    <t>Środki do dyspozycji (suma poz. 3 +poz. 4+ poz. 5)</t>
  </si>
  <si>
    <t>Spłata i obsługa długu, z tego:</t>
  </si>
  <si>
    <t xml:space="preserve">rozchody z tytułu spłaty rat kapitałowych oraz wykupu papierów wartościowych </t>
  </si>
  <si>
    <t>wydatki bieżące na obsługę długu:</t>
  </si>
  <si>
    <t>Inne rozchody (bez spłaty długu)</t>
  </si>
  <si>
    <t>Środki do dyspozycji na wydatki majątkowe (poz. 6–poz. 7–poz. 8)</t>
  </si>
  <si>
    <t>Wydatki majątkowe, w tym:</t>
  </si>
  <si>
    <t>wydatki majątkowe objęte limitem</t>
  </si>
  <si>
    <t>Przychody z kredytów, pożyczek i emisji obligacji</t>
  </si>
  <si>
    <t>Wynik finansowy budżetu (poz. 9 – poz.10 + poz. 11)</t>
  </si>
  <si>
    <t>Kwota długu na koniec roku, w tym:</t>
  </si>
  <si>
    <t>łączna kwota wyłączeń z art. 243 ust. 3 pkt 1 ufp oraz art. 170 ust. 3 sufp</t>
  </si>
  <si>
    <t>kwota wyłączeń z art. 243 ust. 3 pkt 1 ufp oraz art. 170 ust. 3 sufp przypadająca na dany rok budżetowy</t>
  </si>
  <si>
    <t>Kwota zobowiązań związku współtworzonego przez jst przypadających do spłaty w danym roku budżetowym podlegających do doliczenia z art. 244 ufp</t>
  </si>
  <si>
    <t>Planowana łączna kwota spłaty zobowiązań</t>
  </si>
  <si>
    <t xml:space="preserve">Maksymalny dopuszczalny wskażnik spłaty z art.. 243 </t>
  </si>
  <si>
    <t>Spełnienie wskaźnika spłaty z art. 243 po uwzględnieniu art.. 244</t>
  </si>
  <si>
    <t>Planowana łaczna kwota spłaty zobowiązań/dochody ogółem /max 15% art.. 169 sufp/</t>
  </si>
  <si>
    <t>Zadłuzenie/dochody ogółem (poz. 13-poz. 13a):poz. 1 /max. 60% art.. 170 sufp/</t>
  </si>
  <si>
    <t>Wydatki bieżące razem (poz. 2 + poz. 7b)</t>
  </si>
  <si>
    <t>Wydatki ogółem (poz. 10+ poz. 19)</t>
  </si>
  <si>
    <t>Wynik budżetu (poz. 1 – poz. 20)</t>
  </si>
  <si>
    <t>Przychody budżetu</t>
  </si>
  <si>
    <t>Rozchody budżetu (poz. 7a + poz. 8)</t>
  </si>
  <si>
    <t>Zgodny</t>
  </si>
  <si>
    <t>Niezgodny</t>
  </si>
  <si>
    <t>Rok 2020</t>
  </si>
  <si>
    <t>Wieloletnia Prognoza Finansowa  dla Gminy Sorkwity na lata 2012–2020</t>
  </si>
  <si>
    <t>Załącznik nr 1do uchwały Rady Gminy Sorkwity Nr XVII/120/2012 z dnia24 lutego 2012r.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</si>
</sst>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</numFmts>
  <fonts count="2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ck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17">
    <xf numFmtId="0" fontId="0" fillId="0" borderId="0" xfId="0" applyAlignment="1">
      <alignment/>
    </xf>
    <xf numFmtId="3" fontId="19" fillId="0" borderId="10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2" xfId="0" applyNumberFormat="1" applyFont="1" applyBorder="1" applyAlignment="1">
      <alignment horizontal="right"/>
    </xf>
    <xf numFmtId="3" fontId="19" fillId="0" borderId="13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19" fillId="22" borderId="18" xfId="0" applyNumberFormat="1" applyFont="1" applyFill="1" applyBorder="1" applyAlignment="1">
      <alignment horizontal="right"/>
    </xf>
    <xf numFmtId="3" fontId="19" fillId="0" borderId="19" xfId="0" applyNumberFormat="1" applyFont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3" fontId="19" fillId="0" borderId="22" xfId="0" applyNumberFormat="1" applyFont="1" applyBorder="1" applyAlignment="1">
      <alignment horizontal="right"/>
    </xf>
    <xf numFmtId="3" fontId="19" fillId="22" borderId="23" xfId="0" applyNumberFormat="1" applyFont="1" applyFill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3" fontId="19" fillId="22" borderId="26" xfId="0" applyNumberFormat="1" applyFont="1" applyFill="1" applyBorder="1" applyAlignment="1">
      <alignment horizontal="right"/>
    </xf>
    <xf numFmtId="3" fontId="19" fillId="22" borderId="27" xfId="0" applyNumberFormat="1" applyFont="1" applyFill="1" applyBorder="1" applyAlignment="1">
      <alignment horizontal="right"/>
    </xf>
    <xf numFmtId="3" fontId="19" fillId="22" borderId="28" xfId="0" applyNumberFormat="1" applyFont="1" applyFill="1" applyBorder="1" applyAlignment="1">
      <alignment horizontal="right"/>
    </xf>
    <xf numFmtId="3" fontId="19" fillId="22" borderId="29" xfId="0" applyNumberFormat="1" applyFont="1" applyFill="1" applyBorder="1" applyAlignment="1">
      <alignment horizontal="right"/>
    </xf>
    <xf numFmtId="3" fontId="19" fillId="22" borderId="30" xfId="0" applyNumberFormat="1" applyFont="1" applyFill="1" applyBorder="1" applyAlignment="1">
      <alignment horizontal="right"/>
    </xf>
    <xf numFmtId="3" fontId="19" fillId="22" borderId="31" xfId="0" applyNumberFormat="1" applyFont="1" applyFill="1" applyBorder="1" applyAlignment="1">
      <alignment horizontal="right"/>
    </xf>
    <xf numFmtId="3" fontId="19" fillId="22" borderId="16" xfId="0" applyNumberFormat="1" applyFont="1" applyFill="1" applyBorder="1" applyAlignment="1">
      <alignment horizontal="right"/>
    </xf>
    <xf numFmtId="3" fontId="19" fillId="22" borderId="32" xfId="0" applyNumberFormat="1" applyFont="1" applyFill="1" applyBorder="1" applyAlignment="1">
      <alignment horizontal="right"/>
    </xf>
    <xf numFmtId="3" fontId="19" fillId="22" borderId="17" xfId="0" applyNumberFormat="1" applyFont="1" applyFill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5" xfId="0" applyNumberFormat="1" applyFont="1" applyBorder="1" applyAlignment="1">
      <alignment horizontal="right"/>
    </xf>
    <xf numFmtId="3" fontId="19" fillId="0" borderId="36" xfId="0" applyNumberFormat="1" applyFont="1" applyBorder="1" applyAlignment="1">
      <alignment horizontal="right"/>
    </xf>
    <xf numFmtId="3" fontId="19" fillId="22" borderId="37" xfId="0" applyNumberFormat="1" applyFont="1" applyFill="1" applyBorder="1" applyAlignment="1">
      <alignment horizontal="right"/>
    </xf>
    <xf numFmtId="3" fontId="19" fillId="22" borderId="38" xfId="0" applyNumberFormat="1" applyFont="1" applyFill="1" applyBorder="1" applyAlignment="1">
      <alignment horizontal="right"/>
    </xf>
    <xf numFmtId="3" fontId="19" fillId="22" borderId="39" xfId="0" applyNumberFormat="1" applyFont="1" applyFill="1" applyBorder="1" applyAlignment="1">
      <alignment horizontal="right"/>
    </xf>
    <xf numFmtId="3" fontId="19" fillId="22" borderId="10" xfId="0" applyNumberFormat="1" applyFont="1" applyFill="1" applyBorder="1" applyAlignment="1">
      <alignment horizontal="right"/>
    </xf>
    <xf numFmtId="3" fontId="19" fillId="22" borderId="11" xfId="0" applyNumberFormat="1" applyFont="1" applyFill="1" applyBorder="1" applyAlignment="1">
      <alignment horizontal="right"/>
    </xf>
    <xf numFmtId="3" fontId="19" fillId="22" borderId="24" xfId="0" applyNumberFormat="1" applyFont="1" applyFill="1" applyBorder="1" applyAlignment="1">
      <alignment horizontal="right"/>
    </xf>
    <xf numFmtId="3" fontId="19" fillId="22" borderId="40" xfId="0" applyNumberFormat="1" applyFont="1" applyFill="1" applyBorder="1" applyAlignment="1">
      <alignment horizontal="right"/>
    </xf>
    <xf numFmtId="3" fontId="19" fillId="0" borderId="41" xfId="0" applyNumberFormat="1" applyFont="1" applyBorder="1" applyAlignment="1">
      <alignment horizontal="right"/>
    </xf>
    <xf numFmtId="3" fontId="19" fillId="0" borderId="16" xfId="0" applyNumberFormat="1" applyFont="1" applyBorder="1" applyAlignment="1">
      <alignment horizontal="right"/>
    </xf>
    <xf numFmtId="3" fontId="19" fillId="0" borderId="32" xfId="0" applyNumberFormat="1" applyFont="1" applyBorder="1" applyAlignment="1">
      <alignment horizontal="right"/>
    </xf>
    <xf numFmtId="3" fontId="19" fillId="0" borderId="17" xfId="0" applyNumberFormat="1" applyFont="1" applyBorder="1" applyAlignment="1">
      <alignment horizontal="right"/>
    </xf>
    <xf numFmtId="0" fontId="18" fillId="22" borderId="42" xfId="0" applyFont="1" applyFill="1" applyBorder="1" applyAlignment="1">
      <alignment horizontal="left"/>
    </xf>
    <xf numFmtId="0" fontId="19" fillId="0" borderId="43" xfId="0" applyFont="1" applyBorder="1" applyAlignment="1">
      <alignment horizontal="left" wrapText="1"/>
    </xf>
    <xf numFmtId="0" fontId="19" fillId="0" borderId="44" xfId="0" applyFont="1" applyBorder="1" applyAlignment="1">
      <alignment horizontal="left" wrapText="1"/>
    </xf>
    <xf numFmtId="10" fontId="19" fillId="4" borderId="16" xfId="0" applyNumberFormat="1" applyFont="1" applyFill="1" applyBorder="1" applyAlignment="1">
      <alignment horizontal="right"/>
    </xf>
    <xf numFmtId="10" fontId="19" fillId="4" borderId="32" xfId="0" applyNumberFormat="1" applyFont="1" applyFill="1" applyBorder="1" applyAlignment="1">
      <alignment horizontal="right"/>
    </xf>
    <xf numFmtId="10" fontId="19" fillId="4" borderId="17" xfId="0" applyNumberFormat="1" applyFont="1" applyFill="1" applyBorder="1" applyAlignment="1">
      <alignment horizontal="right"/>
    </xf>
    <xf numFmtId="4" fontId="19" fillId="0" borderId="29" xfId="0" applyNumberFormat="1" applyFont="1" applyBorder="1" applyAlignment="1">
      <alignment horizontal="center" vertical="center" wrapText="1"/>
    </xf>
    <xf numFmtId="4" fontId="19" fillId="0" borderId="30" xfId="0" applyNumberFormat="1" applyFont="1" applyBorder="1" applyAlignment="1">
      <alignment horizontal="center" vertical="center" wrapText="1"/>
    </xf>
    <xf numFmtId="10" fontId="20" fillId="4" borderId="29" xfId="0" applyNumberFormat="1" applyFont="1" applyFill="1" applyBorder="1" applyAlignment="1">
      <alignment horizontal="center"/>
    </xf>
    <xf numFmtId="10" fontId="20" fillId="4" borderId="31" xfId="42" applyNumberFormat="1" applyFont="1" applyFill="1" applyBorder="1" applyAlignment="1" applyProtection="1">
      <alignment horizontal="center"/>
      <protection/>
    </xf>
    <xf numFmtId="10" fontId="20" fillId="4" borderId="29" xfId="42" applyNumberFormat="1" applyFont="1" applyFill="1" applyBorder="1" applyAlignment="1" applyProtection="1">
      <alignment horizontal="center"/>
      <protection/>
    </xf>
    <xf numFmtId="10" fontId="20" fillId="4" borderId="30" xfId="42" applyNumberFormat="1" applyFont="1" applyFill="1" applyBorder="1" applyAlignment="1" applyProtection="1">
      <alignment horizontal="center"/>
      <protection/>
    </xf>
    <xf numFmtId="10" fontId="18" fillId="4" borderId="29" xfId="0" applyNumberFormat="1" applyFont="1" applyFill="1" applyBorder="1" applyAlignment="1">
      <alignment horizontal="center"/>
    </xf>
    <xf numFmtId="10" fontId="18" fillId="4" borderId="31" xfId="42" applyNumberFormat="1" applyFont="1" applyFill="1" applyBorder="1" applyAlignment="1" applyProtection="1">
      <alignment horizontal="center"/>
      <protection/>
    </xf>
    <xf numFmtId="10" fontId="18" fillId="4" borderId="29" xfId="42" applyNumberFormat="1" applyFont="1" applyFill="1" applyBorder="1" applyAlignment="1" applyProtection="1">
      <alignment horizontal="center"/>
      <protection/>
    </xf>
    <xf numFmtId="10" fontId="18" fillId="4" borderId="30" xfId="42" applyNumberFormat="1" applyFont="1" applyFill="1" applyBorder="1" applyAlignment="1" applyProtection="1">
      <alignment horizontal="center"/>
      <protection/>
    </xf>
    <xf numFmtId="4" fontId="18" fillId="22" borderId="29" xfId="0" applyNumberFormat="1" applyFont="1" applyFill="1" applyBorder="1" applyAlignment="1">
      <alignment/>
    </xf>
    <xf numFmtId="4" fontId="18" fillId="22" borderId="30" xfId="0" applyNumberFormat="1" applyFont="1" applyFill="1" applyBorder="1" applyAlignment="1">
      <alignment/>
    </xf>
    <xf numFmtId="4" fontId="18" fillId="22" borderId="18" xfId="0" applyNumberFormat="1" applyFont="1" applyFill="1" applyBorder="1" applyAlignment="1">
      <alignment/>
    </xf>
    <xf numFmtId="4" fontId="18" fillId="22" borderId="23" xfId="0" applyNumberFormat="1" applyFont="1" applyFill="1" applyBorder="1" applyAlignment="1">
      <alignment/>
    </xf>
    <xf numFmtId="4" fontId="18" fillId="22" borderId="39" xfId="0" applyNumberFormat="1" applyFont="1" applyFill="1" applyBorder="1" applyAlignment="1">
      <alignment/>
    </xf>
    <xf numFmtId="0" fontId="21" fillId="22" borderId="45" xfId="0" applyFont="1" applyFill="1" applyBorder="1" applyAlignment="1">
      <alignment/>
    </xf>
    <xf numFmtId="0" fontId="22" fillId="22" borderId="46" xfId="0" applyFont="1" applyFill="1" applyBorder="1" applyAlignment="1">
      <alignment horizontal="center"/>
    </xf>
    <xf numFmtId="3" fontId="19" fillId="0" borderId="47" xfId="0" applyNumberFormat="1" applyFont="1" applyBorder="1" applyAlignment="1">
      <alignment horizontal="right"/>
    </xf>
    <xf numFmtId="0" fontId="18" fillId="22" borderId="48" xfId="0" applyFont="1" applyFill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8" fillId="22" borderId="53" xfId="0" applyFont="1" applyFill="1" applyBorder="1" applyAlignment="1">
      <alignment horizontal="left" wrapText="1"/>
    </xf>
    <xf numFmtId="0" fontId="19" fillId="0" borderId="54" xfId="0" applyFont="1" applyBorder="1" applyAlignment="1">
      <alignment horizontal="left" wrapText="1"/>
    </xf>
    <xf numFmtId="0" fontId="19" fillId="0" borderId="51" xfId="0" applyFont="1" applyBorder="1" applyAlignment="1">
      <alignment horizontal="left" wrapText="1"/>
    </xf>
    <xf numFmtId="0" fontId="19" fillId="0" borderId="55" xfId="0" applyFont="1" applyBorder="1" applyAlignment="1">
      <alignment horizontal="left" wrapText="1"/>
    </xf>
    <xf numFmtId="0" fontId="18" fillId="22" borderId="45" xfId="0" applyFont="1" applyFill="1" applyBorder="1" applyAlignment="1">
      <alignment horizontal="left" wrapText="1"/>
    </xf>
    <xf numFmtId="0" fontId="18" fillId="22" borderId="56" xfId="0" applyFont="1" applyFill="1" applyBorder="1" applyAlignment="1">
      <alignment horizontal="left" wrapText="1"/>
    </xf>
    <xf numFmtId="0" fontId="19" fillId="0" borderId="57" xfId="0" applyFont="1" applyBorder="1" applyAlignment="1">
      <alignment horizontal="left" wrapText="1"/>
    </xf>
    <xf numFmtId="0" fontId="18" fillId="22" borderId="42" xfId="0" applyFont="1" applyFill="1" applyBorder="1" applyAlignment="1">
      <alignment horizontal="left" wrapText="1"/>
    </xf>
    <xf numFmtId="0" fontId="18" fillId="22" borderId="53" xfId="0" applyFont="1" applyFill="1" applyBorder="1" applyAlignment="1">
      <alignment horizontal="left"/>
    </xf>
    <xf numFmtId="0" fontId="18" fillId="22" borderId="54" xfId="0" applyFont="1" applyFill="1" applyBorder="1" applyAlignment="1">
      <alignment horizontal="left"/>
    </xf>
    <xf numFmtId="0" fontId="18" fillId="4" borderId="44" xfId="0" applyFont="1" applyFill="1" applyBorder="1" applyAlignment="1">
      <alignment horizontal="left" wrapText="1"/>
    </xf>
    <xf numFmtId="0" fontId="18" fillId="0" borderId="45" xfId="0" applyFont="1" applyBorder="1" applyAlignment="1">
      <alignment horizontal="left" wrapText="1"/>
    </xf>
    <xf numFmtId="0" fontId="18" fillId="4" borderId="45" xfId="0" applyFont="1" applyFill="1" applyBorder="1" applyAlignment="1">
      <alignment horizontal="left" wrapText="1"/>
    </xf>
    <xf numFmtId="0" fontId="18" fillId="4" borderId="45" xfId="0" applyFont="1" applyFill="1" applyBorder="1" applyAlignment="1">
      <alignment horizontal="left" vertical="top" wrapText="1"/>
    </xf>
    <xf numFmtId="0" fontId="18" fillId="22" borderId="45" xfId="0" applyFont="1" applyFill="1" applyBorder="1" applyAlignment="1">
      <alignment horizontal="left"/>
    </xf>
    <xf numFmtId="0" fontId="18" fillId="22" borderId="56" xfId="0" applyFont="1" applyFill="1" applyBorder="1" applyAlignment="1">
      <alignment/>
    </xf>
    <xf numFmtId="0" fontId="21" fillId="22" borderId="56" xfId="0" applyFont="1" applyFill="1" applyBorder="1" applyAlignment="1">
      <alignment/>
    </xf>
    <xf numFmtId="0" fontId="18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60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22" borderId="58" xfId="0" applyFont="1" applyFill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8" fillId="22" borderId="46" xfId="0" applyFont="1" applyFill="1" applyBorder="1" applyAlignment="1">
      <alignment horizontal="center"/>
    </xf>
    <xf numFmtId="0" fontId="18" fillId="22" borderId="61" xfId="0" applyFont="1" applyFill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18" fillId="4" borderId="50" xfId="0" applyFont="1" applyFill="1" applyBorder="1" applyAlignment="1">
      <alignment horizontal="center"/>
    </xf>
    <xf numFmtId="0" fontId="18" fillId="4" borderId="46" xfId="0" applyFont="1" applyFill="1" applyBorder="1" applyAlignment="1">
      <alignment horizontal="center"/>
    </xf>
    <xf numFmtId="0" fontId="22" fillId="22" borderId="58" xfId="0" applyFont="1" applyFill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8" fillId="0" borderId="61" xfId="0" applyFont="1" applyBorder="1" applyAlignment="1">
      <alignment horizontal="center"/>
    </xf>
    <xf numFmtId="0" fontId="18" fillId="0" borderId="53" xfId="0" applyFont="1" applyBorder="1" applyAlignment="1">
      <alignment horizontal="left"/>
    </xf>
    <xf numFmtId="0" fontId="18" fillId="22" borderId="50" xfId="0" applyFont="1" applyFill="1" applyBorder="1" applyAlignment="1">
      <alignment horizontal="center"/>
    </xf>
    <xf numFmtId="0" fontId="18" fillId="22" borderId="44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8" fillId="0" borderId="48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18" fillId="0" borderId="69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80" zoomScaleNormal="80" zoomScalePageLayoutView="0" workbookViewId="0" topLeftCell="A1">
      <selection activeCell="I1" sqref="I1:P1"/>
    </sheetView>
  </sheetViews>
  <sheetFormatPr defaultColWidth="8.796875" defaultRowHeight="14.25"/>
  <cols>
    <col min="1" max="1" width="1.59765625" style="0" customWidth="1"/>
    <col min="2" max="2" width="3.59765625" style="0" customWidth="1"/>
    <col min="3" max="3" width="39.69921875" style="0" customWidth="1"/>
    <col min="4" max="4" width="10.8984375" style="0" customWidth="1"/>
    <col min="5" max="5" width="10.19921875" style="0" customWidth="1"/>
    <col min="6" max="6" width="10.3984375" style="0" customWidth="1"/>
    <col min="7" max="7" width="10.5" style="0" customWidth="1"/>
    <col min="8" max="8" width="10.69921875" style="0" customWidth="1"/>
    <col min="9" max="9" width="10.59765625" style="0" customWidth="1"/>
    <col min="10" max="10" width="10.19921875" style="0" customWidth="1"/>
    <col min="11" max="11" width="10.3984375" style="0" customWidth="1"/>
    <col min="12" max="13" width="10.59765625" style="0" customWidth="1"/>
    <col min="14" max="14" width="10.19921875" style="0" customWidth="1"/>
    <col min="15" max="15" width="10.59765625" style="0" customWidth="1"/>
    <col min="16" max="16" width="10.5" style="0" customWidth="1"/>
    <col min="17" max="17" width="10.8984375" style="0" customWidth="1"/>
  </cols>
  <sheetData>
    <row r="1" spans="9:16" ht="14.25">
      <c r="I1" s="107" t="s">
        <v>64</v>
      </c>
      <c r="J1" s="108"/>
      <c r="K1" s="108"/>
      <c r="L1" s="108"/>
      <c r="M1" s="108"/>
      <c r="N1" s="108"/>
      <c r="O1" s="108"/>
      <c r="P1" s="108"/>
    </row>
    <row r="2" spans="2:16" ht="17.25" customHeight="1">
      <c r="B2" s="109" t="s">
        <v>63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ht="15" thickBot="1">
      <c r="P3" t="s">
        <v>0</v>
      </c>
    </row>
    <row r="4" spans="2:17" ht="15" thickBot="1">
      <c r="B4" s="110" t="s">
        <v>1</v>
      </c>
      <c r="C4" s="112" t="s">
        <v>2</v>
      </c>
      <c r="D4" s="114" t="s">
        <v>3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2:17" ht="97.5" customHeight="1" thickBot="1" thickTop="1">
      <c r="B5" s="111"/>
      <c r="C5" s="113"/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8" t="s">
        <v>62</v>
      </c>
    </row>
    <row r="6" spans="2:17" ht="18.75" customHeight="1">
      <c r="B6" s="103">
        <v>1</v>
      </c>
      <c r="C6" s="104" t="s">
        <v>17</v>
      </c>
      <c r="D6" s="17">
        <v>9941253.78</v>
      </c>
      <c r="E6" s="17">
        <f aca="true" t="shared" si="0" ref="E6:P6">SUM(E7:E8)</f>
        <v>10224361.24</v>
      </c>
      <c r="F6" s="17">
        <f t="shared" si="0"/>
        <v>11140287.59</v>
      </c>
      <c r="G6" s="17">
        <f t="shared" si="0"/>
        <v>10700994</v>
      </c>
      <c r="H6" s="17">
        <f t="shared" si="0"/>
        <v>14362335.96</v>
      </c>
      <c r="I6" s="17">
        <f t="shared" si="0"/>
        <v>13746695.7</v>
      </c>
      <c r="J6" s="17">
        <f t="shared" si="0"/>
        <v>13390000</v>
      </c>
      <c r="K6" s="17">
        <f t="shared" si="0"/>
        <v>14950700</v>
      </c>
      <c r="L6" s="17">
        <f t="shared" si="0"/>
        <v>13380000</v>
      </c>
      <c r="M6" s="17">
        <f t="shared" si="0"/>
        <v>13150000</v>
      </c>
      <c r="N6" s="17">
        <f t="shared" si="0"/>
        <v>13340000</v>
      </c>
      <c r="O6" s="17">
        <f t="shared" si="0"/>
        <v>13450000</v>
      </c>
      <c r="P6" s="17">
        <f t="shared" si="0"/>
        <v>13600000</v>
      </c>
      <c r="Q6" s="19">
        <f>SUM(Q7:Q8)</f>
        <v>13750000</v>
      </c>
    </row>
    <row r="7" spans="2:17" ht="18" customHeight="1">
      <c r="B7" s="91" t="s">
        <v>18</v>
      </c>
      <c r="C7" s="102" t="s">
        <v>19</v>
      </c>
      <c r="D7" s="1">
        <v>9233513.91</v>
      </c>
      <c r="E7" s="1">
        <v>9913954.26</v>
      </c>
      <c r="F7" s="1">
        <v>10423030.47</v>
      </c>
      <c r="G7" s="1">
        <v>10302424</v>
      </c>
      <c r="H7" s="1">
        <v>12159741.5</v>
      </c>
      <c r="I7" s="1">
        <v>13006695.7</v>
      </c>
      <c r="J7" s="2">
        <v>13090000</v>
      </c>
      <c r="K7" s="2">
        <v>13050700</v>
      </c>
      <c r="L7" s="2">
        <v>13080000</v>
      </c>
      <c r="M7" s="2">
        <v>13050000</v>
      </c>
      <c r="N7" s="2">
        <v>13240000</v>
      </c>
      <c r="O7" s="2">
        <v>13400000</v>
      </c>
      <c r="P7" s="1">
        <v>13550000</v>
      </c>
      <c r="Q7" s="15">
        <v>13750000</v>
      </c>
    </row>
    <row r="8" spans="2:17" ht="15" customHeight="1">
      <c r="B8" s="88" t="s">
        <v>20</v>
      </c>
      <c r="C8" s="68" t="s">
        <v>21</v>
      </c>
      <c r="D8" s="3">
        <v>707739.87</v>
      </c>
      <c r="E8" s="3">
        <v>310406.98</v>
      </c>
      <c r="F8" s="3">
        <v>717257.12</v>
      </c>
      <c r="G8" s="3">
        <v>398570</v>
      </c>
      <c r="H8" s="3">
        <v>2202594.46</v>
      </c>
      <c r="I8" s="3">
        <v>740000</v>
      </c>
      <c r="J8" s="4">
        <v>300000</v>
      </c>
      <c r="K8" s="4">
        <v>1900000</v>
      </c>
      <c r="L8" s="4">
        <v>300000</v>
      </c>
      <c r="M8" s="4">
        <v>100000</v>
      </c>
      <c r="N8" s="4">
        <v>100000</v>
      </c>
      <c r="O8" s="4">
        <v>50000</v>
      </c>
      <c r="P8" s="3">
        <v>50000</v>
      </c>
      <c r="Q8" s="10">
        <v>0</v>
      </c>
    </row>
    <row r="9" spans="2:17" ht="17.25" customHeight="1" thickBot="1">
      <c r="B9" s="89" t="s">
        <v>22</v>
      </c>
      <c r="C9" s="69" t="s">
        <v>23</v>
      </c>
      <c r="D9" s="5">
        <v>536861</v>
      </c>
      <c r="E9" s="5">
        <v>310406.98</v>
      </c>
      <c r="F9" s="5">
        <v>640257.12</v>
      </c>
      <c r="G9" s="5">
        <v>127545</v>
      </c>
      <c r="H9" s="5">
        <v>1000000</v>
      </c>
      <c r="I9" s="5">
        <v>700000</v>
      </c>
      <c r="J9" s="6">
        <v>300000</v>
      </c>
      <c r="K9" s="6">
        <v>300000</v>
      </c>
      <c r="L9" s="6">
        <v>300000</v>
      </c>
      <c r="M9" s="6">
        <v>100000</v>
      </c>
      <c r="N9" s="6">
        <v>100000</v>
      </c>
      <c r="O9" s="6">
        <v>50000</v>
      </c>
      <c r="P9" s="5">
        <v>50000</v>
      </c>
      <c r="Q9" s="16">
        <v>0</v>
      </c>
    </row>
    <row r="10" spans="2:17" ht="39.75" customHeight="1">
      <c r="B10" s="90">
        <v>2</v>
      </c>
      <c r="C10" s="70" t="s">
        <v>24</v>
      </c>
      <c r="D10" s="17">
        <v>9142762.8</v>
      </c>
      <c r="E10" s="17">
        <v>10013292.09</v>
      </c>
      <c r="F10" s="17">
        <v>10700436.23</v>
      </c>
      <c r="G10" s="17">
        <v>10789649</v>
      </c>
      <c r="H10" s="17">
        <v>11573170.96</v>
      </c>
      <c r="I10" s="17">
        <v>12308695.7</v>
      </c>
      <c r="J10" s="18">
        <v>11300000</v>
      </c>
      <c r="K10" s="18">
        <v>11580700</v>
      </c>
      <c r="L10" s="18">
        <v>11150000</v>
      </c>
      <c r="M10" s="18">
        <v>11240000</v>
      </c>
      <c r="N10" s="18">
        <v>11060000</v>
      </c>
      <c r="O10" s="18">
        <v>11150000</v>
      </c>
      <c r="P10" s="17">
        <v>11280000</v>
      </c>
      <c r="Q10" s="19">
        <v>11580000</v>
      </c>
    </row>
    <row r="11" spans="2:17" ht="26.25" customHeight="1">
      <c r="B11" s="91" t="s">
        <v>18</v>
      </c>
      <c r="C11" s="71" t="s">
        <v>25</v>
      </c>
      <c r="D11" s="1">
        <v>0</v>
      </c>
      <c r="E11" s="1">
        <v>0</v>
      </c>
      <c r="F11" s="1">
        <v>0</v>
      </c>
      <c r="G11" s="1">
        <v>0</v>
      </c>
      <c r="H11" s="1">
        <v>5422481.16</v>
      </c>
      <c r="I11" s="1">
        <v>5709626.65</v>
      </c>
      <c r="J11" s="2">
        <v>5460000</v>
      </c>
      <c r="K11" s="2">
        <v>5460000</v>
      </c>
      <c r="L11" s="2">
        <v>5570000</v>
      </c>
      <c r="M11" s="2">
        <v>5680000</v>
      </c>
      <c r="N11" s="2">
        <v>5700000</v>
      </c>
      <c r="O11" s="2">
        <v>5850000</v>
      </c>
      <c r="P11" s="1">
        <v>5880000</v>
      </c>
      <c r="Q11" s="15">
        <v>5950000</v>
      </c>
    </row>
    <row r="12" spans="2:17" ht="27.75" customHeight="1">
      <c r="B12" s="88" t="s">
        <v>20</v>
      </c>
      <c r="C12" s="68" t="s">
        <v>26</v>
      </c>
      <c r="D12" s="3">
        <v>0</v>
      </c>
      <c r="E12" s="3">
        <v>0</v>
      </c>
      <c r="F12" s="3">
        <v>0</v>
      </c>
      <c r="G12" s="3">
        <v>0</v>
      </c>
      <c r="H12" s="3">
        <v>1652779.35</v>
      </c>
      <c r="I12" s="3">
        <v>1905431</v>
      </c>
      <c r="J12" s="4">
        <v>1820000</v>
      </c>
      <c r="K12" s="4">
        <v>1800000</v>
      </c>
      <c r="L12" s="4">
        <v>1870000</v>
      </c>
      <c r="M12" s="4">
        <v>1900000</v>
      </c>
      <c r="N12" s="4">
        <v>1940000</v>
      </c>
      <c r="O12" s="4">
        <v>1990000</v>
      </c>
      <c r="P12" s="3">
        <v>2000000</v>
      </c>
      <c r="Q12" s="10">
        <v>2050000</v>
      </c>
    </row>
    <row r="13" spans="2:17" ht="20.25" customHeight="1">
      <c r="B13" s="88" t="s">
        <v>22</v>
      </c>
      <c r="C13" s="72" t="s">
        <v>27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"/>
      <c r="K13" s="4"/>
      <c r="L13" s="4"/>
      <c r="M13" s="4"/>
      <c r="N13" s="4"/>
      <c r="O13" s="4"/>
      <c r="P13" s="3">
        <v>0</v>
      </c>
      <c r="Q13" s="10">
        <v>0</v>
      </c>
    </row>
    <row r="14" spans="2:17" ht="22.5">
      <c r="B14" s="88" t="s">
        <v>28</v>
      </c>
      <c r="C14" s="72" t="s">
        <v>29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"/>
      <c r="K14" s="4"/>
      <c r="L14" s="4"/>
      <c r="M14" s="4"/>
      <c r="N14" s="4"/>
      <c r="O14" s="4"/>
      <c r="P14" s="3">
        <v>0</v>
      </c>
      <c r="Q14" s="10">
        <v>0</v>
      </c>
    </row>
    <row r="15" spans="2:17" ht="21.75" customHeight="1" thickBot="1">
      <c r="B15" s="92" t="s">
        <v>30</v>
      </c>
      <c r="C15" s="73" t="s">
        <v>31</v>
      </c>
      <c r="D15" s="11">
        <v>0</v>
      </c>
      <c r="E15" s="11">
        <v>0</v>
      </c>
      <c r="F15" s="11">
        <v>0</v>
      </c>
      <c r="G15" s="11">
        <v>0</v>
      </c>
      <c r="H15" s="11">
        <v>231550</v>
      </c>
      <c r="I15" s="11"/>
      <c r="J15" s="12"/>
      <c r="K15" s="12"/>
      <c r="L15" s="12"/>
      <c r="M15" s="12"/>
      <c r="N15" s="12"/>
      <c r="O15" s="12"/>
      <c r="P15" s="11">
        <v>0</v>
      </c>
      <c r="Q15" s="13">
        <v>0</v>
      </c>
    </row>
    <row r="16" spans="2:17" ht="23.25" thickBot="1">
      <c r="B16" s="93">
        <v>3</v>
      </c>
      <c r="C16" s="74" t="s">
        <v>32</v>
      </c>
      <c r="D16" s="20">
        <v>798491</v>
      </c>
      <c r="E16" s="20">
        <f aca="true" t="shared" si="1" ref="E16:P16">SUM(E6-E10)</f>
        <v>211069.15000000037</v>
      </c>
      <c r="F16" s="20">
        <f t="shared" si="1"/>
        <v>439851.3599999994</v>
      </c>
      <c r="G16" s="20">
        <f t="shared" si="1"/>
        <v>-88655</v>
      </c>
      <c r="H16" s="20">
        <f t="shared" si="1"/>
        <v>2789165</v>
      </c>
      <c r="I16" s="20">
        <f t="shared" si="1"/>
        <v>1438000</v>
      </c>
      <c r="J16" s="20">
        <f t="shared" si="1"/>
        <v>2090000</v>
      </c>
      <c r="K16" s="20">
        <f t="shared" si="1"/>
        <v>3370000</v>
      </c>
      <c r="L16" s="20">
        <f t="shared" si="1"/>
        <v>2230000</v>
      </c>
      <c r="M16" s="20">
        <f t="shared" si="1"/>
        <v>1910000</v>
      </c>
      <c r="N16" s="20">
        <f t="shared" si="1"/>
        <v>2280000</v>
      </c>
      <c r="O16" s="20">
        <f t="shared" si="1"/>
        <v>2300000</v>
      </c>
      <c r="P16" s="20">
        <f t="shared" si="1"/>
        <v>2320000</v>
      </c>
      <c r="Q16" s="21">
        <f>SUM(Q6-Q10)</f>
        <v>2170000</v>
      </c>
    </row>
    <row r="17" spans="2:17" ht="22.5" customHeight="1">
      <c r="B17" s="94">
        <v>4</v>
      </c>
      <c r="C17" s="75" t="s">
        <v>33</v>
      </c>
      <c r="D17" s="9">
        <v>0</v>
      </c>
      <c r="E17" s="9">
        <f aca="true" t="shared" si="2" ref="E17:O17">SUM(E18)</f>
        <v>266321.3</v>
      </c>
      <c r="F17" s="9">
        <f t="shared" si="2"/>
        <v>0</v>
      </c>
      <c r="G17" s="9">
        <f t="shared" si="2"/>
        <v>407431</v>
      </c>
      <c r="H17" s="9">
        <f t="shared" si="2"/>
        <v>0</v>
      </c>
      <c r="I17" s="9">
        <f t="shared" si="2"/>
        <v>295000</v>
      </c>
      <c r="J17" s="9">
        <f t="shared" si="2"/>
        <v>0</v>
      </c>
      <c r="K17" s="9">
        <f t="shared" si="2"/>
        <v>900000</v>
      </c>
      <c r="L17" s="9">
        <f t="shared" si="2"/>
        <v>1100000</v>
      </c>
      <c r="M17" s="9">
        <f t="shared" si="2"/>
        <v>1200000</v>
      </c>
      <c r="N17" s="9">
        <f t="shared" si="2"/>
        <v>900000</v>
      </c>
      <c r="O17" s="9">
        <f t="shared" si="2"/>
        <v>550000</v>
      </c>
      <c r="P17" s="9">
        <v>1000000</v>
      </c>
      <c r="Q17" s="14">
        <v>1000000</v>
      </c>
    </row>
    <row r="18" spans="2:17" ht="32.25" customHeight="1" thickBot="1">
      <c r="B18" s="95" t="s">
        <v>18</v>
      </c>
      <c r="C18" s="76" t="s">
        <v>34</v>
      </c>
      <c r="D18" s="28">
        <v>0</v>
      </c>
      <c r="E18" s="28">
        <v>266321.3</v>
      </c>
      <c r="F18" s="28">
        <v>0</v>
      </c>
      <c r="G18" s="28">
        <v>407431</v>
      </c>
      <c r="H18" s="28">
        <v>0</v>
      </c>
      <c r="I18" s="28">
        <v>295000</v>
      </c>
      <c r="J18" s="29">
        <v>0</v>
      </c>
      <c r="K18" s="29">
        <v>900000</v>
      </c>
      <c r="L18" s="29">
        <v>1100000</v>
      </c>
      <c r="M18" s="29">
        <v>1200000</v>
      </c>
      <c r="N18" s="29">
        <v>900000</v>
      </c>
      <c r="O18" s="29">
        <v>550000</v>
      </c>
      <c r="P18" s="28">
        <v>700000</v>
      </c>
      <c r="Q18" s="64">
        <v>350000</v>
      </c>
    </row>
    <row r="19" spans="2:17" ht="28.5" customHeight="1" thickBot="1">
      <c r="B19" s="96">
        <v>5</v>
      </c>
      <c r="C19" s="74" t="s">
        <v>35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/>
      <c r="P19" s="20">
        <v>0</v>
      </c>
      <c r="Q19" s="21">
        <v>0</v>
      </c>
    </row>
    <row r="20" spans="2:17" ht="22.5" customHeight="1" thickBot="1">
      <c r="B20" s="65">
        <v>6</v>
      </c>
      <c r="C20" s="77" t="s">
        <v>36</v>
      </c>
      <c r="D20" s="30">
        <v>798491</v>
      </c>
      <c r="E20" s="30">
        <f>SUM(E16+E17+E19)</f>
        <v>477390.45000000036</v>
      </c>
      <c r="F20" s="30">
        <f aca="true" t="shared" si="3" ref="F20:M20">SUM(F16+F17+F19)</f>
        <v>439851.3599999994</v>
      </c>
      <c r="G20" s="30">
        <f t="shared" si="3"/>
        <v>318776</v>
      </c>
      <c r="H20" s="30">
        <f t="shared" si="3"/>
        <v>2789165</v>
      </c>
      <c r="I20" s="30">
        <f t="shared" si="3"/>
        <v>1733000</v>
      </c>
      <c r="J20" s="30">
        <f t="shared" si="3"/>
        <v>2090000</v>
      </c>
      <c r="K20" s="30">
        <f t="shared" si="3"/>
        <v>4270000</v>
      </c>
      <c r="L20" s="30">
        <f>SUM(L16+L17+L19)</f>
        <v>3330000</v>
      </c>
      <c r="M20" s="30">
        <f t="shared" si="3"/>
        <v>3110000</v>
      </c>
      <c r="N20" s="30">
        <f>SUM(N16+N17+N19)</f>
        <v>3180000</v>
      </c>
      <c r="O20" s="30">
        <f>SUM(O16+O17+O19)</f>
        <v>2850000</v>
      </c>
      <c r="P20" s="30">
        <f>SUM(P16+P17+P19)</f>
        <v>3320000</v>
      </c>
      <c r="Q20" s="31">
        <f>SUM(Q16+Q17+Q19)</f>
        <v>3170000</v>
      </c>
    </row>
    <row r="21" spans="2:17" ht="21.75" customHeight="1">
      <c r="B21" s="97">
        <v>7</v>
      </c>
      <c r="C21" s="78" t="s">
        <v>37</v>
      </c>
      <c r="D21" s="17">
        <f aca="true" t="shared" si="4" ref="D21:P21">SUM(D22:D24)</f>
        <v>1010496</v>
      </c>
      <c r="E21" s="17">
        <f t="shared" si="4"/>
        <v>1131970.72</v>
      </c>
      <c r="F21" s="17">
        <f t="shared" si="4"/>
        <v>1253714.66</v>
      </c>
      <c r="G21" s="17">
        <f t="shared" si="4"/>
        <v>1283910</v>
      </c>
      <c r="H21" s="17">
        <f t="shared" si="4"/>
        <v>2141916</v>
      </c>
      <c r="I21" s="17">
        <f t="shared" si="4"/>
        <v>1445000</v>
      </c>
      <c r="J21" s="17">
        <f t="shared" si="4"/>
        <v>1150000</v>
      </c>
      <c r="K21" s="17">
        <f t="shared" si="4"/>
        <v>1170000</v>
      </c>
      <c r="L21" s="17">
        <f t="shared" si="4"/>
        <v>1330000</v>
      </c>
      <c r="M21" s="17">
        <f t="shared" si="4"/>
        <v>1410000</v>
      </c>
      <c r="N21" s="17">
        <f t="shared" si="4"/>
        <v>1080000</v>
      </c>
      <c r="O21" s="17">
        <f t="shared" si="4"/>
        <v>960000</v>
      </c>
      <c r="P21" s="17">
        <f t="shared" si="4"/>
        <v>1120000</v>
      </c>
      <c r="Q21" s="19">
        <f>SUM(Q22:Q24)</f>
        <v>770000</v>
      </c>
    </row>
    <row r="22" spans="2:17" ht="33" customHeight="1">
      <c r="B22" s="91" t="s">
        <v>18</v>
      </c>
      <c r="C22" s="71" t="s">
        <v>38</v>
      </c>
      <c r="D22" s="1">
        <v>847740</v>
      </c>
      <c r="E22" s="1">
        <v>892375.89</v>
      </c>
      <c r="F22" s="1">
        <v>962380</v>
      </c>
      <c r="G22" s="1">
        <v>1007380</v>
      </c>
      <c r="H22" s="1">
        <v>1771916</v>
      </c>
      <c r="I22" s="1">
        <v>1095000</v>
      </c>
      <c r="J22" s="2">
        <v>860000</v>
      </c>
      <c r="K22" s="2">
        <v>900000</v>
      </c>
      <c r="L22" s="2">
        <v>1100000</v>
      </c>
      <c r="M22" s="2">
        <v>1200000</v>
      </c>
      <c r="N22" s="2">
        <v>900000</v>
      </c>
      <c r="O22" s="2">
        <v>810000</v>
      </c>
      <c r="P22" s="1">
        <v>1000000</v>
      </c>
      <c r="Q22" s="15">
        <v>650000</v>
      </c>
    </row>
    <row r="23" spans="2:17" ht="22.5" customHeight="1" thickBot="1">
      <c r="B23" s="92" t="s">
        <v>20</v>
      </c>
      <c r="C23" s="73" t="s">
        <v>39</v>
      </c>
      <c r="D23" s="11">
        <v>162756</v>
      </c>
      <c r="E23" s="11">
        <v>239594.83</v>
      </c>
      <c r="F23" s="11">
        <v>291334.66</v>
      </c>
      <c r="G23" s="11">
        <v>276530</v>
      </c>
      <c r="H23" s="11">
        <v>370000</v>
      </c>
      <c r="I23" s="11">
        <v>350000</v>
      </c>
      <c r="J23" s="12">
        <v>290000</v>
      </c>
      <c r="K23" s="12">
        <v>270000</v>
      </c>
      <c r="L23" s="12">
        <v>230000</v>
      </c>
      <c r="M23" s="12">
        <v>210000</v>
      </c>
      <c r="N23" s="12">
        <v>180000</v>
      </c>
      <c r="O23" s="12">
        <v>150000</v>
      </c>
      <c r="P23" s="11">
        <v>120000</v>
      </c>
      <c r="Q23" s="13">
        <v>120000</v>
      </c>
    </row>
    <row r="24" spans="2:17" ht="21.75" customHeight="1" thickBot="1">
      <c r="B24" s="87">
        <v>8</v>
      </c>
      <c r="C24" s="75" t="s">
        <v>40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32"/>
      <c r="K24" s="32"/>
      <c r="L24" s="32"/>
      <c r="M24" s="32"/>
      <c r="N24" s="32"/>
      <c r="O24" s="32"/>
      <c r="P24" s="9">
        <v>0</v>
      </c>
      <c r="Q24" s="14">
        <v>0</v>
      </c>
    </row>
    <row r="25" spans="2:17" ht="32.25" customHeight="1" thickBot="1">
      <c r="B25" s="93">
        <v>9</v>
      </c>
      <c r="C25" s="74" t="s">
        <v>41</v>
      </c>
      <c r="D25" s="20">
        <v>-212005</v>
      </c>
      <c r="E25" s="20">
        <f>SUM(E20-E21-E24)</f>
        <v>-654580.2699999996</v>
      </c>
      <c r="F25" s="20">
        <f aca="true" t="shared" si="5" ref="F25:L25">SUM(F20-F21-F24)</f>
        <v>-813863.3000000005</v>
      </c>
      <c r="G25" s="20">
        <f t="shared" si="5"/>
        <v>-965134</v>
      </c>
      <c r="H25" s="20">
        <f t="shared" si="5"/>
        <v>647249</v>
      </c>
      <c r="I25" s="20">
        <f t="shared" si="5"/>
        <v>288000</v>
      </c>
      <c r="J25" s="20">
        <f t="shared" si="5"/>
        <v>940000</v>
      </c>
      <c r="K25" s="20">
        <f t="shared" si="5"/>
        <v>3100000</v>
      </c>
      <c r="L25" s="20">
        <f t="shared" si="5"/>
        <v>2000000</v>
      </c>
      <c r="M25" s="20">
        <f>SUM(M20-M21-M24)</f>
        <v>1700000</v>
      </c>
      <c r="N25" s="20">
        <f>SUM(N20-N21-N24)</f>
        <v>2100000</v>
      </c>
      <c r="O25" s="20">
        <f>SUM(O20-O21-O24)</f>
        <v>1890000</v>
      </c>
      <c r="P25" s="20">
        <f>SUM(P20-P21-P24)</f>
        <v>2200000</v>
      </c>
      <c r="Q25" s="21">
        <f>SUM(Q20-Q21-Q24)</f>
        <v>2400000</v>
      </c>
    </row>
    <row r="26" spans="2:17" ht="21.75" customHeight="1">
      <c r="B26" s="98">
        <v>10</v>
      </c>
      <c r="C26" s="79" t="s">
        <v>42</v>
      </c>
      <c r="D26" s="33">
        <v>569852</v>
      </c>
      <c r="E26" s="34">
        <v>407799.73</v>
      </c>
      <c r="F26" s="34">
        <v>1121856.2</v>
      </c>
      <c r="G26" s="34">
        <v>734866</v>
      </c>
      <c r="H26" s="34">
        <v>3329165</v>
      </c>
      <c r="I26" s="33">
        <v>793000</v>
      </c>
      <c r="J26" s="34">
        <v>900000</v>
      </c>
      <c r="K26" s="34">
        <v>2000000</v>
      </c>
      <c r="L26" s="34">
        <v>800000</v>
      </c>
      <c r="M26" s="34">
        <v>800000</v>
      </c>
      <c r="N26" s="34">
        <v>1000000</v>
      </c>
      <c r="O26" s="34">
        <v>1000000</v>
      </c>
      <c r="P26" s="33">
        <v>800000</v>
      </c>
      <c r="Q26" s="35">
        <v>800000</v>
      </c>
    </row>
    <row r="27" spans="2:17" ht="20.25" customHeight="1" thickBot="1">
      <c r="B27" s="92" t="s">
        <v>18</v>
      </c>
      <c r="C27" s="73" t="s">
        <v>43</v>
      </c>
      <c r="D27" s="11"/>
      <c r="E27" s="12"/>
      <c r="F27" s="12"/>
      <c r="G27" s="12"/>
      <c r="H27" s="12">
        <v>214000</v>
      </c>
      <c r="I27" s="11">
        <v>313000</v>
      </c>
      <c r="J27" s="12">
        <v>666000</v>
      </c>
      <c r="K27" s="12">
        <v>1952000</v>
      </c>
      <c r="L27" s="12">
        <v>557700</v>
      </c>
      <c r="M27" s="12">
        <v>700000</v>
      </c>
      <c r="N27" s="12">
        <v>260000</v>
      </c>
      <c r="O27" s="12">
        <v>550000</v>
      </c>
      <c r="P27" s="11">
        <v>920000</v>
      </c>
      <c r="Q27" s="13">
        <v>300000</v>
      </c>
    </row>
    <row r="28" spans="2:17" ht="22.5" customHeight="1" thickBot="1">
      <c r="B28" s="105">
        <v>11</v>
      </c>
      <c r="C28" s="106" t="s">
        <v>44</v>
      </c>
      <c r="D28" s="23">
        <v>1047740</v>
      </c>
      <c r="E28" s="23">
        <v>1062380</v>
      </c>
      <c r="F28" s="23">
        <v>2262380</v>
      </c>
      <c r="G28" s="23">
        <v>1800000</v>
      </c>
      <c r="H28" s="23">
        <v>2621916</v>
      </c>
      <c r="I28" s="23">
        <v>800000</v>
      </c>
      <c r="J28" s="24">
        <v>860000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3">
        <v>0</v>
      </c>
      <c r="Q28" s="25">
        <v>0</v>
      </c>
    </row>
    <row r="29" spans="2:17" ht="21.75" customHeight="1" thickBot="1">
      <c r="B29" s="94">
        <v>12</v>
      </c>
      <c r="C29" s="75" t="s">
        <v>45</v>
      </c>
      <c r="D29" s="9">
        <f aca="true" t="shared" si="6" ref="D29:Q29">SUM(D25-D26+D28)</f>
        <v>265883</v>
      </c>
      <c r="E29" s="9">
        <f t="shared" si="6"/>
        <v>4.656612873077393E-10</v>
      </c>
      <c r="F29" s="9">
        <f t="shared" si="6"/>
        <v>326660.49999999953</v>
      </c>
      <c r="G29" s="9">
        <f t="shared" si="6"/>
        <v>100000</v>
      </c>
      <c r="H29" s="9">
        <f t="shared" si="6"/>
        <v>-60000</v>
      </c>
      <c r="I29" s="9">
        <f t="shared" si="6"/>
        <v>295000</v>
      </c>
      <c r="J29" s="9">
        <f t="shared" si="6"/>
        <v>900000</v>
      </c>
      <c r="K29" s="9">
        <f t="shared" si="6"/>
        <v>1100000</v>
      </c>
      <c r="L29" s="9">
        <f t="shared" si="6"/>
        <v>1200000</v>
      </c>
      <c r="M29" s="9">
        <f t="shared" si="6"/>
        <v>900000</v>
      </c>
      <c r="N29" s="9">
        <f t="shared" si="6"/>
        <v>1100000</v>
      </c>
      <c r="O29" s="9">
        <f t="shared" si="6"/>
        <v>890000</v>
      </c>
      <c r="P29" s="9">
        <f t="shared" si="6"/>
        <v>1400000</v>
      </c>
      <c r="Q29" s="14">
        <f t="shared" si="6"/>
        <v>1600000</v>
      </c>
    </row>
    <row r="30" spans="2:17" ht="22.5" customHeight="1">
      <c r="B30" s="65">
        <v>13</v>
      </c>
      <c r="C30" s="41" t="s">
        <v>46</v>
      </c>
      <c r="D30" s="30">
        <v>4053429.89</v>
      </c>
      <c r="E30" s="30">
        <v>4012380</v>
      </c>
      <c r="F30" s="30">
        <v>5312380</v>
      </c>
      <c r="G30" s="30">
        <v>6005000</v>
      </c>
      <c r="H30" s="30">
        <v>6855000</v>
      </c>
      <c r="I30" s="30">
        <v>6560000</v>
      </c>
      <c r="J30" s="36">
        <v>6560000</v>
      </c>
      <c r="K30" s="36">
        <v>5660000</v>
      </c>
      <c r="L30" s="36">
        <v>4560000</v>
      </c>
      <c r="M30" s="30">
        <v>3360000</v>
      </c>
      <c r="N30" s="30">
        <v>2460000</v>
      </c>
      <c r="O30" s="36">
        <v>1650000</v>
      </c>
      <c r="P30" s="30">
        <v>650000</v>
      </c>
      <c r="Q30" s="31">
        <v>0</v>
      </c>
    </row>
    <row r="31" spans="2:17" ht="29.25" customHeight="1">
      <c r="B31" s="66" t="s">
        <v>18</v>
      </c>
      <c r="C31" s="42" t="s">
        <v>47</v>
      </c>
      <c r="D31" s="26">
        <v>0</v>
      </c>
      <c r="E31" s="26"/>
      <c r="F31" s="26">
        <v>0</v>
      </c>
      <c r="G31" s="26">
        <v>0</v>
      </c>
      <c r="H31" s="26">
        <v>0</v>
      </c>
      <c r="I31" s="26">
        <v>0</v>
      </c>
      <c r="J31" s="27"/>
      <c r="K31" s="27"/>
      <c r="L31" s="27"/>
      <c r="M31" s="27"/>
      <c r="N31" s="27"/>
      <c r="O31" s="27"/>
      <c r="P31" s="26">
        <v>0</v>
      </c>
      <c r="Q31" s="37">
        <v>0</v>
      </c>
    </row>
    <row r="32" spans="2:17" ht="40.5" customHeight="1" thickBot="1">
      <c r="B32" s="67" t="s">
        <v>20</v>
      </c>
      <c r="C32" s="43" t="s">
        <v>48</v>
      </c>
      <c r="D32" s="38">
        <v>0</v>
      </c>
      <c r="E32" s="38">
        <v>0</v>
      </c>
      <c r="F32" s="38">
        <v>0</v>
      </c>
      <c r="G32" s="38">
        <v>0</v>
      </c>
      <c r="H32" s="38">
        <v>1051916</v>
      </c>
      <c r="I32" s="38">
        <v>0</v>
      </c>
      <c r="J32" s="39"/>
      <c r="K32" s="39"/>
      <c r="L32" s="39"/>
      <c r="M32" s="39"/>
      <c r="N32" s="39"/>
      <c r="O32" s="39"/>
      <c r="P32" s="38">
        <v>0</v>
      </c>
      <c r="Q32" s="40">
        <v>0</v>
      </c>
    </row>
    <row r="33" spans="2:17" ht="46.5" customHeight="1" thickBot="1">
      <c r="B33" s="65">
        <v>14</v>
      </c>
      <c r="C33" s="77" t="s">
        <v>49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6"/>
      <c r="K33" s="36"/>
      <c r="L33" s="36"/>
      <c r="M33" s="36"/>
      <c r="N33" s="36"/>
      <c r="O33" s="36"/>
      <c r="P33" s="30">
        <v>0</v>
      </c>
      <c r="Q33" s="31">
        <v>0</v>
      </c>
    </row>
    <row r="34" spans="2:17" ht="22.5" customHeight="1">
      <c r="B34" s="97">
        <v>15</v>
      </c>
      <c r="C34" s="70" t="s">
        <v>50</v>
      </c>
      <c r="D34" s="17">
        <v>1010496.79</v>
      </c>
      <c r="E34" s="17">
        <v>1131971</v>
      </c>
      <c r="F34" s="17">
        <v>1253714.66</v>
      </c>
      <c r="G34" s="17">
        <v>1412380</v>
      </c>
      <c r="H34" s="17">
        <v>2081916</v>
      </c>
      <c r="I34" s="17">
        <v>1445000</v>
      </c>
      <c r="J34" s="18">
        <v>1150000</v>
      </c>
      <c r="K34" s="18">
        <v>1170000</v>
      </c>
      <c r="L34" s="18">
        <v>1330000</v>
      </c>
      <c r="M34" s="18">
        <v>1410000</v>
      </c>
      <c r="N34" s="18">
        <v>1080000</v>
      </c>
      <c r="O34" s="18">
        <v>960000</v>
      </c>
      <c r="P34" s="17">
        <v>1120000</v>
      </c>
      <c r="Q34" s="19">
        <v>770000</v>
      </c>
    </row>
    <row r="35" spans="2:17" ht="24" customHeight="1" thickBot="1">
      <c r="B35" s="99" t="s">
        <v>18</v>
      </c>
      <c r="C35" s="80" t="s">
        <v>51</v>
      </c>
      <c r="D35" s="44">
        <v>0.15</v>
      </c>
      <c r="E35" s="44">
        <v>0.15</v>
      </c>
      <c r="F35" s="44">
        <v>0.15</v>
      </c>
      <c r="G35" s="44">
        <v>0.15</v>
      </c>
      <c r="H35" s="44">
        <v>0.15</v>
      </c>
      <c r="I35" s="44">
        <v>0.15</v>
      </c>
      <c r="J35" s="44">
        <v>0.15</v>
      </c>
      <c r="K35" s="45">
        <v>0.093</v>
      </c>
      <c r="L35" s="45">
        <v>0.1026</v>
      </c>
      <c r="M35" s="45">
        <v>0.1164</v>
      </c>
      <c r="N35" s="45">
        <v>0.1391</v>
      </c>
      <c r="O35" s="45">
        <v>0.1503</v>
      </c>
      <c r="P35" s="44">
        <v>0.1566</v>
      </c>
      <c r="Q35" s="46">
        <v>0.1566</v>
      </c>
    </row>
    <row r="36" spans="2:17" ht="39" customHeight="1" thickBot="1">
      <c r="B36" s="93">
        <v>16</v>
      </c>
      <c r="C36" s="81" t="s">
        <v>52</v>
      </c>
      <c r="D36" s="47" t="s">
        <v>61</v>
      </c>
      <c r="E36" s="47" t="s">
        <v>61</v>
      </c>
      <c r="F36" s="47" t="s">
        <v>61</v>
      </c>
      <c r="G36" s="47" t="s">
        <v>61</v>
      </c>
      <c r="H36" s="47" t="s">
        <v>61</v>
      </c>
      <c r="I36" s="47" t="s">
        <v>61</v>
      </c>
      <c r="J36" s="47" t="s">
        <v>61</v>
      </c>
      <c r="K36" s="47" t="s">
        <v>60</v>
      </c>
      <c r="L36" s="47" t="s">
        <v>60</v>
      </c>
      <c r="M36" s="47" t="s">
        <v>60</v>
      </c>
      <c r="N36" s="47" t="s">
        <v>60</v>
      </c>
      <c r="O36" s="47" t="s">
        <v>60</v>
      </c>
      <c r="P36" s="47" t="s">
        <v>60</v>
      </c>
      <c r="Q36" s="48" t="s">
        <v>60</v>
      </c>
    </row>
    <row r="37" spans="2:17" ht="36" customHeight="1" thickBot="1">
      <c r="B37" s="100">
        <v>17</v>
      </c>
      <c r="C37" s="82" t="s">
        <v>53</v>
      </c>
      <c r="D37" s="49">
        <v>0.1016</v>
      </c>
      <c r="E37" s="49">
        <v>0.1107</v>
      </c>
      <c r="F37" s="49">
        <v>0.1125</v>
      </c>
      <c r="G37" s="49">
        <v>0.1293</v>
      </c>
      <c r="H37" s="49">
        <v>0.0717</v>
      </c>
      <c r="I37" s="49">
        <v>0.1012</v>
      </c>
      <c r="J37" s="50">
        <v>0.0859</v>
      </c>
      <c r="K37" s="50">
        <v>0.0783</v>
      </c>
      <c r="L37" s="50">
        <v>0.0994</v>
      </c>
      <c r="M37" s="50">
        <v>0.1072</v>
      </c>
      <c r="N37" s="50">
        <v>0.081</v>
      </c>
      <c r="O37" s="50">
        <v>0.0714</v>
      </c>
      <c r="P37" s="51">
        <v>0.0824</v>
      </c>
      <c r="Q37" s="52">
        <v>0.056</v>
      </c>
    </row>
    <row r="38" spans="2:17" ht="29.25" customHeight="1" thickBot="1">
      <c r="B38" s="100">
        <v>18</v>
      </c>
      <c r="C38" s="83" t="s">
        <v>54</v>
      </c>
      <c r="D38" s="53">
        <v>0.4077</v>
      </c>
      <c r="E38" s="53">
        <v>0.4131</v>
      </c>
      <c r="F38" s="53">
        <v>0.4925</v>
      </c>
      <c r="G38" s="53">
        <v>0.6285</v>
      </c>
      <c r="H38" s="53">
        <v>0.4735</v>
      </c>
      <c r="I38" s="53">
        <v>0.4776</v>
      </c>
      <c r="J38" s="54">
        <v>0.4899</v>
      </c>
      <c r="K38" s="54">
        <v>0.3786</v>
      </c>
      <c r="L38" s="54">
        <v>0.3408</v>
      </c>
      <c r="M38" s="54">
        <v>0.2555</v>
      </c>
      <c r="N38" s="54">
        <v>0.1844</v>
      </c>
      <c r="O38" s="54">
        <v>0.1227</v>
      </c>
      <c r="P38" s="55">
        <v>0.0478</v>
      </c>
      <c r="Q38" s="56">
        <v>0</v>
      </c>
    </row>
    <row r="39" spans="2:17" ht="24.75" customHeight="1" thickBot="1">
      <c r="B39" s="96">
        <v>19</v>
      </c>
      <c r="C39" s="84" t="s">
        <v>55</v>
      </c>
      <c r="D39" s="57">
        <v>9305519</v>
      </c>
      <c r="E39" s="57">
        <f aca="true" t="shared" si="7" ref="E39:O39">SUM(E10+E23)</f>
        <v>10252886.92</v>
      </c>
      <c r="F39" s="57">
        <f t="shared" si="7"/>
        <v>10991770.89</v>
      </c>
      <c r="G39" s="57">
        <f t="shared" si="7"/>
        <v>11066179</v>
      </c>
      <c r="H39" s="57">
        <v>11828170.96</v>
      </c>
      <c r="I39" s="57">
        <f t="shared" si="7"/>
        <v>12658695.7</v>
      </c>
      <c r="J39" s="57">
        <f t="shared" si="7"/>
        <v>11590000</v>
      </c>
      <c r="K39" s="57">
        <f t="shared" si="7"/>
        <v>11850700</v>
      </c>
      <c r="L39" s="57">
        <f t="shared" si="7"/>
        <v>11380000</v>
      </c>
      <c r="M39" s="57">
        <f t="shared" si="7"/>
        <v>11450000</v>
      </c>
      <c r="N39" s="57">
        <f t="shared" si="7"/>
        <v>11240000</v>
      </c>
      <c r="O39" s="57">
        <f t="shared" si="7"/>
        <v>11300000</v>
      </c>
      <c r="P39" s="57">
        <f>SUM(P10+P23)</f>
        <v>11400000</v>
      </c>
      <c r="Q39" s="58">
        <f>SUM(Q10+Q23)</f>
        <v>11700000</v>
      </c>
    </row>
    <row r="40" spans="2:17" ht="24" customHeight="1" thickBot="1">
      <c r="B40" s="94">
        <v>20</v>
      </c>
      <c r="C40" s="85" t="s">
        <v>56</v>
      </c>
      <c r="D40" s="59">
        <v>9875371</v>
      </c>
      <c r="E40" s="59">
        <f aca="true" t="shared" si="8" ref="E40:Q40">SUM(E39+E26)</f>
        <v>10660686.65</v>
      </c>
      <c r="F40" s="59">
        <f t="shared" si="8"/>
        <v>12113627.09</v>
      </c>
      <c r="G40" s="59">
        <f t="shared" si="8"/>
        <v>11801045</v>
      </c>
      <c r="H40" s="59">
        <v>15157335.96</v>
      </c>
      <c r="I40" s="59">
        <f t="shared" si="8"/>
        <v>13451695.7</v>
      </c>
      <c r="J40" s="59">
        <f t="shared" si="8"/>
        <v>12490000</v>
      </c>
      <c r="K40" s="59">
        <f t="shared" si="8"/>
        <v>13850700</v>
      </c>
      <c r="L40" s="59">
        <f t="shared" si="8"/>
        <v>12180000</v>
      </c>
      <c r="M40" s="59">
        <f t="shared" si="8"/>
        <v>12250000</v>
      </c>
      <c r="N40" s="59">
        <f t="shared" si="8"/>
        <v>12240000</v>
      </c>
      <c r="O40" s="59">
        <f t="shared" si="8"/>
        <v>12300000</v>
      </c>
      <c r="P40" s="59">
        <f t="shared" si="8"/>
        <v>12200000</v>
      </c>
      <c r="Q40" s="60">
        <f t="shared" si="8"/>
        <v>12500000</v>
      </c>
    </row>
    <row r="41" spans="2:17" ht="23.25" customHeight="1" thickBot="1">
      <c r="B41" s="63">
        <v>21</v>
      </c>
      <c r="C41" s="62" t="s">
        <v>57</v>
      </c>
      <c r="D41" s="57">
        <v>65882</v>
      </c>
      <c r="E41" s="57">
        <f aca="true" t="shared" si="9" ref="E41:Q41">SUM(E6-E40)</f>
        <v>-436325.41000000015</v>
      </c>
      <c r="F41" s="57">
        <f t="shared" si="9"/>
        <v>-973339.5</v>
      </c>
      <c r="G41" s="57">
        <f t="shared" si="9"/>
        <v>-1100051</v>
      </c>
      <c r="H41" s="57">
        <f t="shared" si="9"/>
        <v>-795000</v>
      </c>
      <c r="I41" s="57">
        <f t="shared" si="9"/>
        <v>295000</v>
      </c>
      <c r="J41" s="57">
        <f t="shared" si="9"/>
        <v>900000</v>
      </c>
      <c r="K41" s="57">
        <f t="shared" si="9"/>
        <v>1100000</v>
      </c>
      <c r="L41" s="57">
        <f t="shared" si="9"/>
        <v>1200000</v>
      </c>
      <c r="M41" s="57">
        <f t="shared" si="9"/>
        <v>900000</v>
      </c>
      <c r="N41" s="57">
        <f t="shared" si="9"/>
        <v>1100000</v>
      </c>
      <c r="O41" s="57">
        <f t="shared" si="9"/>
        <v>1150000</v>
      </c>
      <c r="P41" s="57">
        <f t="shared" si="9"/>
        <v>1400000</v>
      </c>
      <c r="Q41" s="58">
        <f t="shared" si="9"/>
        <v>1250000</v>
      </c>
    </row>
    <row r="42" spans="2:17" ht="21" customHeight="1" thickBot="1">
      <c r="B42" s="101">
        <v>22</v>
      </c>
      <c r="C42" s="86" t="s">
        <v>58</v>
      </c>
      <c r="D42" s="59">
        <v>1047740</v>
      </c>
      <c r="E42" s="59">
        <v>1062380</v>
      </c>
      <c r="F42" s="59">
        <v>2262380</v>
      </c>
      <c r="G42" s="59">
        <v>1800000</v>
      </c>
      <c r="H42" s="59">
        <v>2621916</v>
      </c>
      <c r="I42" s="59">
        <v>800000</v>
      </c>
      <c r="J42" s="61">
        <v>860000</v>
      </c>
      <c r="K42" s="61">
        <v>0</v>
      </c>
      <c r="L42" s="61">
        <v>0</v>
      </c>
      <c r="M42" s="61">
        <v>0</v>
      </c>
      <c r="N42" s="61">
        <v>0</v>
      </c>
      <c r="O42" s="61">
        <v>0</v>
      </c>
      <c r="P42" s="59">
        <v>0</v>
      </c>
      <c r="Q42" s="60">
        <v>0</v>
      </c>
    </row>
    <row r="43" spans="2:17" ht="21.75" customHeight="1" thickBot="1">
      <c r="B43" s="63">
        <v>23</v>
      </c>
      <c r="C43" s="62" t="s">
        <v>59</v>
      </c>
      <c r="D43" s="57">
        <v>847740</v>
      </c>
      <c r="E43" s="57">
        <f aca="true" t="shared" si="10" ref="E43:K43">SUM(E22+E24)</f>
        <v>892375.89</v>
      </c>
      <c r="F43" s="57">
        <f t="shared" si="10"/>
        <v>962380</v>
      </c>
      <c r="G43" s="57">
        <f t="shared" si="10"/>
        <v>1007380</v>
      </c>
      <c r="H43" s="57">
        <f t="shared" si="10"/>
        <v>1771916</v>
      </c>
      <c r="I43" s="57">
        <f t="shared" si="10"/>
        <v>1095000</v>
      </c>
      <c r="J43" s="57">
        <f t="shared" si="10"/>
        <v>860000</v>
      </c>
      <c r="K43" s="57">
        <f t="shared" si="10"/>
        <v>900000</v>
      </c>
      <c r="L43" s="57">
        <v>1100000</v>
      </c>
      <c r="M43" s="57">
        <v>1200000</v>
      </c>
      <c r="N43" s="57">
        <v>900000</v>
      </c>
      <c r="O43" s="57">
        <v>810000</v>
      </c>
      <c r="P43" s="57">
        <v>1000000</v>
      </c>
      <c r="Q43" s="58">
        <v>650000</v>
      </c>
    </row>
  </sheetData>
  <sheetProtection/>
  <mergeCells count="5">
    <mergeCell ref="I1:P1"/>
    <mergeCell ref="B2:P2"/>
    <mergeCell ref="B4:B5"/>
    <mergeCell ref="C4:C5"/>
    <mergeCell ref="D4:Q4"/>
  </mergeCells>
  <printOptions/>
  <pageMargins left="0.4701388888888889" right="0.3597222222222222" top="0.75" bottom="0.48" header="0.5118055555555555" footer="0.32"/>
  <pageSetup horizontalDpi="600" verticalDpi="600" orientation="landscape" paperSize="9" scale="66" r:id="rId1"/>
  <rowBreaks count="1" manualBreakCount="1">
    <brk id="27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2011-12-16T08:24:48Z</cp:lastPrinted>
  <dcterms:modified xsi:type="dcterms:W3CDTF">2012-03-01T08:31:55Z</dcterms:modified>
  <cp:category/>
  <cp:version/>
  <cp:contentType/>
  <cp:contentStatus/>
</cp:coreProperties>
</file>