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<sst xmlns="http://schemas.openxmlformats.org/spreadsheetml/2006/main" count="385" uniqueCount="193">
  <si>
    <t>Dział</t>
  </si>
  <si>
    <t>Rozdział</t>
  </si>
  <si>
    <t>§</t>
  </si>
  <si>
    <t>Treść</t>
  </si>
  <si>
    <t>Wydatki przed zmianą</t>
  </si>
  <si>
    <t>Razem :</t>
  </si>
  <si>
    <t xml:space="preserve"> </t>
  </si>
  <si>
    <t xml:space="preserve">zmiana wydatków </t>
  </si>
  <si>
    <t>Wydatki po zmianie</t>
  </si>
  <si>
    <t>Pozostała działalność</t>
  </si>
  <si>
    <t>750</t>
  </si>
  <si>
    <t>Administracja publiczna</t>
  </si>
  <si>
    <t>75023</t>
  </si>
  <si>
    <t>Urzędy gmin</t>
  </si>
  <si>
    <t xml:space="preserve">Załącznik Nr 2  do Uchwały Rady Gminy Sorkwity </t>
  </si>
  <si>
    <t xml:space="preserve">Załącznik Nr 1  do Uchwały Rady Gminy Sorkwity </t>
  </si>
  <si>
    <t>Dochody  przed zmianą</t>
  </si>
  <si>
    <t>Dochody  po zmianach</t>
  </si>
  <si>
    <t>Zmiana dochodow</t>
  </si>
  <si>
    <t>Dotacje celowe otrzymane z budżetu państwa na realizację własnych zadań bieżących</t>
  </si>
  <si>
    <t>2030</t>
  </si>
  <si>
    <t>Zakup usług pozostałych</t>
  </si>
  <si>
    <t>4300</t>
  </si>
  <si>
    <t>Plan dochodów budżetu Gminy na 2013r.</t>
  </si>
  <si>
    <t>Plan wydatków budżetu Gminy na 2013r.</t>
  </si>
  <si>
    <t>Wynagrodzenia bezosobowe</t>
  </si>
  <si>
    <t>801</t>
  </si>
  <si>
    <t xml:space="preserve">Oświata i wychowanie </t>
  </si>
  <si>
    <t>80101</t>
  </si>
  <si>
    <t>Szkoły podstawowe</t>
  </si>
  <si>
    <t>80110</t>
  </si>
  <si>
    <t xml:space="preserve">Gimnazja </t>
  </si>
  <si>
    <t>80113</t>
  </si>
  <si>
    <t>Dowożenie uczniów do szkół</t>
  </si>
  <si>
    <t>80114</t>
  </si>
  <si>
    <t>Zespoły ekonomiczno-administracyjne szkół</t>
  </si>
  <si>
    <t>854</t>
  </si>
  <si>
    <t xml:space="preserve">Edukacyjna opieka wychowawcza </t>
  </si>
  <si>
    <t>85401</t>
  </si>
  <si>
    <t xml:space="preserve">Świetlice szkolne </t>
  </si>
  <si>
    <t>700</t>
  </si>
  <si>
    <t>Gospodarka mieszkaniowa</t>
  </si>
  <si>
    <t>70095</t>
  </si>
  <si>
    <t xml:space="preserve">Dotacje celowe w ramach programów finansowanych z udziałem środków europejskich oraz środków , o których mowa w art.5 ust. 1  pkt 3 oraz pkt 5 i 6 ustawy, lub płatności w ramach budżetu środków europejskich </t>
  </si>
  <si>
    <t>4010</t>
  </si>
  <si>
    <t>70005</t>
  </si>
  <si>
    <t>80103</t>
  </si>
  <si>
    <t xml:space="preserve">Oddziały przedszkolne w szkołach podstawowych </t>
  </si>
  <si>
    <t>80104</t>
  </si>
  <si>
    <t xml:space="preserve">Przedszkola </t>
  </si>
  <si>
    <t>Gimnazja</t>
  </si>
  <si>
    <t>Środki na dofinansowanie własnych zadań bieżacych gmin(związków gmin)powiatów (związków powiatów), samorządów województw , pozyskane z innych żródeł</t>
  </si>
  <si>
    <t>853</t>
  </si>
  <si>
    <t xml:space="preserve">Pozostałe zadania w zakresie polityki społecznej </t>
  </si>
  <si>
    <t>85395</t>
  </si>
  <si>
    <t>Wynagrodzenia osobowe</t>
  </si>
  <si>
    <t>4117</t>
  </si>
  <si>
    <t>Składki na ubezpieczenia społeczne</t>
  </si>
  <si>
    <t>4119</t>
  </si>
  <si>
    <t>4127</t>
  </si>
  <si>
    <t>Składki na Fundusz Pracy</t>
  </si>
  <si>
    <t>4129</t>
  </si>
  <si>
    <t>4177</t>
  </si>
  <si>
    <t>4179</t>
  </si>
  <si>
    <t>Zakup materiałów i wyposażenia</t>
  </si>
  <si>
    <t>4260</t>
  </si>
  <si>
    <t>Zakup energii</t>
  </si>
  <si>
    <t>4170</t>
  </si>
  <si>
    <t>70004</t>
  </si>
  <si>
    <t>Rózne jednostki obsługujace gospodarkę mieszkaniową</t>
  </si>
  <si>
    <t>2650</t>
  </si>
  <si>
    <t xml:space="preserve">Dotacje przedmiotowe dla Samorządowego Zakładu Budżetowego </t>
  </si>
  <si>
    <t>Gospodarka gruntami i nieruchomościami</t>
  </si>
  <si>
    <t>01095</t>
  </si>
  <si>
    <t>Pozostałą działalność</t>
  </si>
  <si>
    <t>0690</t>
  </si>
  <si>
    <t>Wpływy z różnych opłat</t>
  </si>
  <si>
    <t>2010</t>
  </si>
  <si>
    <t>Dotacje celowe otrzymane z budżetu państwa na realizację zadań bieżących z zakresu administracji rządowej</t>
  </si>
  <si>
    <t>2440</t>
  </si>
  <si>
    <t>Dotacje otrzymane z państwowych funduszy celowych na realizację zadań bieżących jednostek sektora finansów publicznych</t>
  </si>
  <si>
    <t>010</t>
  </si>
  <si>
    <t>Rolnictwo i łowiectwo</t>
  </si>
  <si>
    <t>600</t>
  </si>
  <si>
    <t xml:space="preserve">Transport i łączność </t>
  </si>
  <si>
    <t>60016</t>
  </si>
  <si>
    <t xml:space="preserve">Drogi publiczne gminne </t>
  </si>
  <si>
    <t>069</t>
  </si>
  <si>
    <t>852</t>
  </si>
  <si>
    <t xml:space="preserve">Pomoc społeczna </t>
  </si>
  <si>
    <t>85212</t>
  </si>
  <si>
    <t>Świadczenia rodzinne ,zaliczka alimentacyjna oraz składki na ubezpieczenia emerytalne i rentowe z ubezpieczenia społecznego</t>
  </si>
  <si>
    <t>85213</t>
  </si>
  <si>
    <t>Składki na ubezpieczenia zdrowotne opłacane za osoby pobierające niektóre świadczenia z pomocy społecznej , niektóre świadczenia rodzinne oraz za osoby uczestniczace w zajęciach centrum integracji społecznej</t>
  </si>
  <si>
    <t>85214</t>
  </si>
  <si>
    <t>Zasiłki i pomoc w naturze oraz składki na ubezpieczenia społeczne</t>
  </si>
  <si>
    <t>85295</t>
  </si>
  <si>
    <t>75095</t>
  </si>
  <si>
    <t>2007</t>
  </si>
  <si>
    <t xml:space="preserve">Świadczenia rodzinne,zaliczka alimentacyjna oraz składki na ubezpieczenia emerytalno -rentowe z ubezpieczenia społecznego </t>
  </si>
  <si>
    <t>3110</t>
  </si>
  <si>
    <t xml:space="preserve">Świadczenia społeczne </t>
  </si>
  <si>
    <t>Zakup uslug pozostałych</t>
  </si>
  <si>
    <t>Składki na ubezpieczenia zdrowotne opłacane za osoby pobierające niektóre świadczenia z pomocy społecznej , niektóre świadczenia rodzinne oraz za osoby uczestniczące w zajęciach centrum integracji społecznej</t>
  </si>
  <si>
    <t>4130</t>
  </si>
  <si>
    <t>Składki na ubezpieczenia zdrowotne</t>
  </si>
  <si>
    <t>Zasiłki i pomoc w naturze oraz składki na ubezpieczenia emerytalno-rentowe</t>
  </si>
  <si>
    <t>85219</t>
  </si>
  <si>
    <t>Ośrodki Pomocy Społecznej</t>
  </si>
  <si>
    <t>4610</t>
  </si>
  <si>
    <t>85228</t>
  </si>
  <si>
    <t>Usługi opiekuńcze</t>
  </si>
  <si>
    <t>Składki na ubezpieczenie społeczne</t>
  </si>
  <si>
    <t>4210</t>
  </si>
  <si>
    <t>85202</t>
  </si>
  <si>
    <t xml:space="preserve">Domy pomocy społecznej </t>
  </si>
  <si>
    <t xml:space="preserve">Zakup materiałów i wyposażenia </t>
  </si>
  <si>
    <t>4270</t>
  </si>
  <si>
    <t xml:space="preserve">Zakup usług remontowych </t>
  </si>
  <si>
    <t>4350</t>
  </si>
  <si>
    <t>Zakup usług dostępu di sieci Internet</t>
  </si>
  <si>
    <t>4370</t>
  </si>
  <si>
    <t xml:space="preserve">Zakup usług telefonii stacjonarnej </t>
  </si>
  <si>
    <t>4410</t>
  </si>
  <si>
    <t>Krajowe podróze słuźbowe</t>
  </si>
  <si>
    <t>4700</t>
  </si>
  <si>
    <t xml:space="preserve">Szkolenia pracowników niebędących członkami korpusu służby cywilnej </t>
  </si>
  <si>
    <t>85215</t>
  </si>
  <si>
    <t>Dodatki mieszkaniowe</t>
  </si>
  <si>
    <t xml:space="preserve">Wydatki osobowe niezaliczane do wynagrodzeń </t>
  </si>
  <si>
    <t>4580</t>
  </si>
  <si>
    <t xml:space="preserve">Pozostałe odsetki </t>
  </si>
  <si>
    <t xml:space="preserve">Koszty postepowania sądowego i prokuratorskiego </t>
  </si>
  <si>
    <t xml:space="preserve">Wynagrodzenia osobowe </t>
  </si>
  <si>
    <t xml:space="preserve">Wynagrodzenia bezosobowe </t>
  </si>
  <si>
    <t>4017</t>
  </si>
  <si>
    <t>4019</t>
  </si>
  <si>
    <t>4217</t>
  </si>
  <si>
    <t>3020</t>
  </si>
  <si>
    <t>4040</t>
  </si>
  <si>
    <t xml:space="preserve">Dodatkowe wynagrodzenie roczne </t>
  </si>
  <si>
    <t>4110</t>
  </si>
  <si>
    <t>4120</t>
  </si>
  <si>
    <t>4240</t>
  </si>
  <si>
    <t xml:space="preserve">Zakup pomocy dydaktycznych </t>
  </si>
  <si>
    <t>Zakup usług remontowych</t>
  </si>
  <si>
    <t>4430</t>
  </si>
  <si>
    <t xml:space="preserve">różne opłaty i składki </t>
  </si>
  <si>
    <t>6050</t>
  </si>
  <si>
    <t xml:space="preserve">Wydatki inwestycyjne </t>
  </si>
  <si>
    <t>80148</t>
  </si>
  <si>
    <t xml:space="preserve">Stołówki szkolne </t>
  </si>
  <si>
    <t xml:space="preserve">Zakup usług pozostałych </t>
  </si>
  <si>
    <t>6060</t>
  </si>
  <si>
    <t xml:space="preserve">wydatki inwestycyjne </t>
  </si>
  <si>
    <t xml:space="preserve">Wydatki na zakupu inwestycyjne </t>
  </si>
  <si>
    <t>926</t>
  </si>
  <si>
    <t>92605</t>
  </si>
  <si>
    <t>Kultura fizyczna i sport</t>
  </si>
  <si>
    <t xml:space="preserve">Zadania w zakresie kultury fizycznej i sportu </t>
  </si>
  <si>
    <t xml:space="preserve">Rolnictwo i łowiectwo </t>
  </si>
  <si>
    <t>Transport i łączność</t>
  </si>
  <si>
    <t>Wpłaty na PFRON</t>
  </si>
  <si>
    <t xml:space="preserve">Róźne opłaty i składki </t>
  </si>
  <si>
    <t>Odpis na ZFŚS</t>
  </si>
  <si>
    <t xml:space="preserve">Podatek od nieruchomości </t>
  </si>
  <si>
    <t>754</t>
  </si>
  <si>
    <t>Bezpieczeństwo publiczne i ochrona przecipożarowa</t>
  </si>
  <si>
    <t>75412</t>
  </si>
  <si>
    <t xml:space="preserve">Ochotnicze Straże Pożarne </t>
  </si>
  <si>
    <t>851</t>
  </si>
  <si>
    <t xml:space="preserve">Ochrona zdrowia </t>
  </si>
  <si>
    <t>85154</t>
  </si>
  <si>
    <t xml:space="preserve">Przeciwdziałanie alkoholizmowi </t>
  </si>
  <si>
    <t>900</t>
  </si>
  <si>
    <t xml:space="preserve">Gospodarka komunalna i ochrona środowiska </t>
  </si>
  <si>
    <t>90015</t>
  </si>
  <si>
    <t>Oświetlenie ulic, placów, dróg</t>
  </si>
  <si>
    <t>756</t>
  </si>
  <si>
    <t>Dochody od osób prawnych, fizycznych i od innych jednostek nie posiadających osobowości prawnej</t>
  </si>
  <si>
    <t>75616</t>
  </si>
  <si>
    <t>Wpływy z podatków rolnego, leśnego, od czyn.cywilno-prawnych oraz podatków i opłat lokal.od osób fiz.</t>
  </si>
  <si>
    <t>0310</t>
  </si>
  <si>
    <t>921</t>
  </si>
  <si>
    <t xml:space="preserve">Kultura i ochrona dziedzictwa narodowego </t>
  </si>
  <si>
    <t xml:space="preserve">Biblioteki </t>
  </si>
  <si>
    <t>2320</t>
  </si>
  <si>
    <t>Dotacje celowe trzymane z powiatu na podstawie porozumień między jst</t>
  </si>
  <si>
    <t>2480</t>
  </si>
  <si>
    <t xml:space="preserve">Dotacje przedmiotowe dla instytucji kultury  </t>
  </si>
  <si>
    <t>2009</t>
  </si>
  <si>
    <t>92116</t>
  </si>
  <si>
    <t>Nr XXXIV/269/2013 z dnia 29 listopada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</si>
</sst>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/>
    </xf>
    <xf numFmtId="49" fontId="3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49" fontId="4" fillId="0" borderId="2" xfId="0" applyNumberFormat="1" applyFont="1" applyBorder="1" applyAlignment="1">
      <alignment horizontal="center" wrapText="1"/>
    </xf>
    <xf numFmtId="4" fontId="2" fillId="2" borderId="5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wrapText="1"/>
    </xf>
    <xf numFmtId="4" fontId="4" fillId="0" borderId="5" xfId="0" applyNumberFormat="1" applyFont="1" applyBorder="1" applyAlignment="1">
      <alignment wrapText="1"/>
    </xf>
    <xf numFmtId="4" fontId="4" fillId="4" borderId="5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5" borderId="3" xfId="0" applyNumberFormat="1" applyFont="1" applyFill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wrapText="1"/>
    </xf>
    <xf numFmtId="0" fontId="3" fillId="0" borderId="3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4" fontId="3" fillId="0" borderId="4" xfId="0" applyNumberFormat="1" applyFont="1" applyBorder="1" applyAlignment="1">
      <alignment wrapText="1"/>
    </xf>
    <xf numFmtId="4" fontId="5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5" fillId="0" borderId="6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/>
    </xf>
    <xf numFmtId="49" fontId="5" fillId="0" borderId="4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6" fillId="0" borderId="3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3" fillId="0" borderId="3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vertical="top" wrapText="1"/>
    </xf>
    <xf numFmtId="4" fontId="3" fillId="5" borderId="1" xfId="0" applyNumberFormat="1" applyFont="1" applyFill="1" applyBorder="1" applyAlignment="1">
      <alignment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5" borderId="1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" fontId="3" fillId="0" borderId="5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4" fillId="0" borderId="3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vertical="top" wrapText="1"/>
    </xf>
    <xf numFmtId="4" fontId="4" fillId="0" borderId="4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4" fontId="5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7"/>
  <sheetViews>
    <sheetView tabSelected="1" workbookViewId="0" topLeftCell="B55">
      <selection activeCell="E76" sqref="E76"/>
    </sheetView>
  </sheetViews>
  <sheetFormatPr defaultColWidth="9.140625" defaultRowHeight="12.75"/>
  <cols>
    <col min="1" max="1" width="0" style="0" hidden="1" customWidth="1"/>
    <col min="2" max="2" width="4.421875" style="0" customWidth="1"/>
    <col min="3" max="3" width="6.57421875" style="0" customWidth="1"/>
    <col min="4" max="4" width="5.28125" style="0" customWidth="1"/>
    <col min="5" max="5" width="31.7109375" style="0" customWidth="1"/>
    <col min="6" max="6" width="11.28125" style="0" customWidth="1"/>
    <col min="7" max="7" width="10.57421875" style="0" customWidth="1"/>
    <col min="8" max="8" width="11.8515625" style="0" customWidth="1"/>
    <col min="10" max="10" width="10.140625" style="0" bestFit="1" customWidth="1"/>
  </cols>
  <sheetData>
    <row r="2" ht="12.75">
      <c r="D2" t="s">
        <v>15</v>
      </c>
    </row>
    <row r="3" ht="12.75">
      <c r="D3" t="s">
        <v>192</v>
      </c>
    </row>
    <row r="5" ht="12.75">
      <c r="E5" s="1" t="s">
        <v>23</v>
      </c>
    </row>
    <row r="7" spans="2:8" ht="33.75">
      <c r="B7" s="2" t="s">
        <v>0</v>
      </c>
      <c r="C7" s="2" t="s">
        <v>1</v>
      </c>
      <c r="D7" s="3" t="s">
        <v>2</v>
      </c>
      <c r="E7" s="4" t="s">
        <v>3</v>
      </c>
      <c r="F7" s="2" t="s">
        <v>16</v>
      </c>
      <c r="G7" s="2" t="s">
        <v>18</v>
      </c>
      <c r="H7" s="2" t="s">
        <v>17</v>
      </c>
    </row>
    <row r="8" spans="2:8" ht="12.75">
      <c r="B8" s="27" t="s">
        <v>81</v>
      </c>
      <c r="C8" s="27"/>
      <c r="D8" s="27"/>
      <c r="E8" s="28" t="s">
        <v>82</v>
      </c>
      <c r="F8" s="26">
        <v>432480.63</v>
      </c>
      <c r="G8" s="26">
        <f>SUM(G9)</f>
        <v>-3946.3199999999997</v>
      </c>
      <c r="H8" s="26">
        <f aca="true" t="shared" si="0" ref="H8:H14">SUM(F8:G8)</f>
        <v>428534.31</v>
      </c>
    </row>
    <row r="9" spans="2:8" ht="12.75">
      <c r="B9" s="72"/>
      <c r="C9" s="50" t="s">
        <v>73</v>
      </c>
      <c r="D9" s="50"/>
      <c r="E9" s="74" t="s">
        <v>74</v>
      </c>
      <c r="F9" s="19">
        <v>417480.63</v>
      </c>
      <c r="G9" s="19">
        <f>SUM(G10:G11)</f>
        <v>-3946.3199999999997</v>
      </c>
      <c r="H9" s="24">
        <f t="shared" si="0"/>
        <v>413534.31</v>
      </c>
    </row>
    <row r="10" spans="2:8" ht="12.75">
      <c r="B10" s="29"/>
      <c r="C10" s="30"/>
      <c r="D10" s="31" t="s">
        <v>75</v>
      </c>
      <c r="E10" s="75" t="s">
        <v>76</v>
      </c>
      <c r="F10" s="21">
        <v>7208.61</v>
      </c>
      <c r="G10" s="21">
        <v>-2149.31</v>
      </c>
      <c r="H10" s="22">
        <f t="shared" si="0"/>
        <v>5059.299999999999</v>
      </c>
    </row>
    <row r="11" spans="2:8" ht="45">
      <c r="B11" s="57"/>
      <c r="C11" s="57"/>
      <c r="D11" s="29" t="s">
        <v>79</v>
      </c>
      <c r="E11" s="73" t="s">
        <v>80</v>
      </c>
      <c r="F11" s="43">
        <v>30466.38</v>
      </c>
      <c r="G11" s="43">
        <v>-1797.01</v>
      </c>
      <c r="H11" s="22">
        <f t="shared" si="0"/>
        <v>28669.370000000003</v>
      </c>
    </row>
    <row r="12" spans="2:8" ht="12.75">
      <c r="B12" s="27" t="s">
        <v>83</v>
      </c>
      <c r="C12" s="27"/>
      <c r="D12" s="27"/>
      <c r="E12" s="28" t="s">
        <v>84</v>
      </c>
      <c r="F12" s="26">
        <v>0</v>
      </c>
      <c r="G12" s="26">
        <f>SUM(G13)</f>
        <v>6900</v>
      </c>
      <c r="H12" s="26">
        <f t="shared" si="0"/>
        <v>6900</v>
      </c>
    </row>
    <row r="13" spans="2:8" ht="12.75">
      <c r="B13" s="33"/>
      <c r="C13" s="30" t="s">
        <v>85</v>
      </c>
      <c r="D13" s="64"/>
      <c r="E13" s="58" t="s">
        <v>86</v>
      </c>
      <c r="F13" s="19">
        <v>0</v>
      </c>
      <c r="G13" s="19">
        <f>SUM(G14)</f>
        <v>6900</v>
      </c>
      <c r="H13" s="24">
        <f t="shared" si="0"/>
        <v>6900</v>
      </c>
    </row>
    <row r="14" spans="2:8" ht="12.75">
      <c r="B14" s="57"/>
      <c r="C14" s="31"/>
      <c r="D14" s="29" t="s">
        <v>87</v>
      </c>
      <c r="E14" s="75" t="s">
        <v>76</v>
      </c>
      <c r="F14" s="21">
        <v>0</v>
      </c>
      <c r="G14" s="21">
        <v>6900</v>
      </c>
      <c r="H14" s="22">
        <f t="shared" si="0"/>
        <v>6900</v>
      </c>
    </row>
    <row r="15" spans="2:8" ht="12.75">
      <c r="B15" s="27" t="s">
        <v>10</v>
      </c>
      <c r="C15" s="27"/>
      <c r="D15" s="27"/>
      <c r="E15" s="28" t="s">
        <v>41</v>
      </c>
      <c r="F15" s="26">
        <v>40138</v>
      </c>
      <c r="G15" s="26">
        <f>SUM(G16)</f>
        <v>15310</v>
      </c>
      <c r="H15" s="26">
        <f aca="true" t="shared" si="1" ref="H15:H41">SUM(F15:G15)</f>
        <v>55448</v>
      </c>
    </row>
    <row r="16" spans="2:8" ht="12.75">
      <c r="B16" s="33"/>
      <c r="C16" s="30" t="s">
        <v>97</v>
      </c>
      <c r="D16" s="64"/>
      <c r="E16" s="58" t="s">
        <v>9</v>
      </c>
      <c r="F16" s="19">
        <v>0</v>
      </c>
      <c r="G16" s="19">
        <f>SUM(G17:G18)</f>
        <v>15310</v>
      </c>
      <c r="H16" s="24">
        <f t="shared" si="1"/>
        <v>15310</v>
      </c>
    </row>
    <row r="17" spans="2:8" ht="67.5">
      <c r="B17" s="57"/>
      <c r="C17" s="31"/>
      <c r="D17" s="29" t="s">
        <v>98</v>
      </c>
      <c r="E17" s="20" t="s">
        <v>43</v>
      </c>
      <c r="F17" s="21">
        <v>0</v>
      </c>
      <c r="G17" s="21">
        <v>13013.5</v>
      </c>
      <c r="H17" s="22">
        <f t="shared" si="1"/>
        <v>13013.5</v>
      </c>
    </row>
    <row r="18" spans="2:8" ht="67.5">
      <c r="B18" s="57"/>
      <c r="C18" s="31"/>
      <c r="D18" s="29" t="s">
        <v>190</v>
      </c>
      <c r="E18" s="20" t="s">
        <v>43</v>
      </c>
      <c r="F18" s="21">
        <v>0</v>
      </c>
      <c r="G18" s="21">
        <v>2296.5</v>
      </c>
      <c r="H18" s="22">
        <f>SUM(F18:G18)</f>
        <v>2296.5</v>
      </c>
    </row>
    <row r="19" spans="2:8" ht="33.75">
      <c r="B19" s="27" t="s">
        <v>178</v>
      </c>
      <c r="C19" s="27"/>
      <c r="D19" s="27"/>
      <c r="E19" s="28" t="s">
        <v>179</v>
      </c>
      <c r="F19" s="26">
        <v>4742721.87</v>
      </c>
      <c r="G19" s="26">
        <f>SUM(G20)</f>
        <v>-15201.68</v>
      </c>
      <c r="H19" s="26">
        <f>SUM(F19:G19)</f>
        <v>4727520.19</v>
      </c>
    </row>
    <row r="20" spans="2:8" ht="31.5">
      <c r="B20" s="33"/>
      <c r="C20" s="30" t="s">
        <v>180</v>
      </c>
      <c r="D20" s="64"/>
      <c r="E20" s="102" t="s">
        <v>181</v>
      </c>
      <c r="F20" s="19">
        <v>2309422.41</v>
      </c>
      <c r="G20" s="19">
        <f>SUM(G21)</f>
        <v>-15201.68</v>
      </c>
      <c r="H20" s="24">
        <f>SUM(F20:G20)</f>
        <v>2294220.73</v>
      </c>
    </row>
    <row r="21" spans="2:8" ht="12.75">
      <c r="B21" s="57"/>
      <c r="C21" s="31"/>
      <c r="D21" s="29" t="s">
        <v>182</v>
      </c>
      <c r="E21" s="20" t="s">
        <v>165</v>
      </c>
      <c r="F21" s="21">
        <v>1068000</v>
      </c>
      <c r="G21" s="21">
        <v>-15201.68</v>
      </c>
      <c r="H21" s="22">
        <f>SUM(F21:G21)</f>
        <v>1052798.32</v>
      </c>
    </row>
    <row r="22" spans="2:8" ht="12.75">
      <c r="B22" s="5" t="s">
        <v>26</v>
      </c>
      <c r="C22" s="5"/>
      <c r="D22" s="6"/>
      <c r="E22" s="7" t="s">
        <v>27</v>
      </c>
      <c r="F22" s="8">
        <v>119089</v>
      </c>
      <c r="G22" s="8">
        <f>SUM(G23,G25,G27)</f>
        <v>34569</v>
      </c>
      <c r="H22" s="8">
        <f t="shared" si="1"/>
        <v>153658</v>
      </c>
    </row>
    <row r="23" spans="2:8" ht="21">
      <c r="B23" s="29"/>
      <c r="C23" s="30" t="s">
        <v>46</v>
      </c>
      <c r="D23" s="30"/>
      <c r="E23" s="16" t="s">
        <v>47</v>
      </c>
      <c r="F23" s="19">
        <v>5382</v>
      </c>
      <c r="G23" s="19">
        <f>SUM(G24)</f>
        <v>5382</v>
      </c>
      <c r="H23" s="24">
        <f t="shared" si="1"/>
        <v>10764</v>
      </c>
    </row>
    <row r="24" spans="2:8" ht="33.75">
      <c r="B24" s="29"/>
      <c r="C24" s="31"/>
      <c r="D24" s="31" t="s">
        <v>20</v>
      </c>
      <c r="E24" s="32" t="s">
        <v>19</v>
      </c>
      <c r="F24" s="21">
        <v>5382</v>
      </c>
      <c r="G24" s="21">
        <v>5382</v>
      </c>
      <c r="H24" s="22">
        <f t="shared" si="1"/>
        <v>10764</v>
      </c>
    </row>
    <row r="25" spans="2:8" ht="12.75">
      <c r="B25" s="29"/>
      <c r="C25" s="30" t="s">
        <v>48</v>
      </c>
      <c r="D25" s="30"/>
      <c r="E25" s="16" t="s">
        <v>49</v>
      </c>
      <c r="F25" s="19">
        <v>93843</v>
      </c>
      <c r="G25" s="19">
        <f>SUM(G26)</f>
        <v>30843</v>
      </c>
      <c r="H25" s="24">
        <f t="shared" si="1"/>
        <v>124686</v>
      </c>
    </row>
    <row r="26" spans="2:8" ht="33.75">
      <c r="B26" s="29"/>
      <c r="C26" s="31"/>
      <c r="D26" s="31" t="s">
        <v>20</v>
      </c>
      <c r="E26" s="32" t="s">
        <v>19</v>
      </c>
      <c r="F26" s="21">
        <v>30843</v>
      </c>
      <c r="G26" s="21">
        <v>30843</v>
      </c>
      <c r="H26" s="22">
        <f t="shared" si="1"/>
        <v>61686</v>
      </c>
    </row>
    <row r="27" spans="2:8" ht="12.75">
      <c r="B27" s="29"/>
      <c r="C27" s="64" t="s">
        <v>30</v>
      </c>
      <c r="D27" s="64"/>
      <c r="E27" s="36" t="s">
        <v>50</v>
      </c>
      <c r="F27" s="19">
        <v>6624</v>
      </c>
      <c r="G27" s="19">
        <f>SUM(G28)</f>
        <v>-1656</v>
      </c>
      <c r="H27" s="24">
        <f t="shared" si="1"/>
        <v>4968</v>
      </c>
    </row>
    <row r="28" spans="2:8" ht="45">
      <c r="B28" s="29"/>
      <c r="C28" s="29"/>
      <c r="D28" s="66">
        <v>2700</v>
      </c>
      <c r="E28" s="65" t="s">
        <v>51</v>
      </c>
      <c r="F28" s="21">
        <v>6624</v>
      </c>
      <c r="G28" s="21">
        <v>-1656</v>
      </c>
      <c r="H28" s="22">
        <f t="shared" si="1"/>
        <v>4968</v>
      </c>
    </row>
    <row r="29" spans="2:8" ht="12.75">
      <c r="B29" s="5" t="s">
        <v>88</v>
      </c>
      <c r="C29" s="5"/>
      <c r="D29" s="6"/>
      <c r="E29" s="7" t="s">
        <v>89</v>
      </c>
      <c r="F29" s="8">
        <v>3306465.5</v>
      </c>
      <c r="G29" s="8">
        <f>SUM(G30,G32,G34,G36)</f>
        <v>-12631</v>
      </c>
      <c r="H29" s="8">
        <f t="shared" si="1"/>
        <v>3293834.5</v>
      </c>
    </row>
    <row r="30" spans="2:8" ht="42">
      <c r="B30" s="29"/>
      <c r="C30" s="30" t="s">
        <v>90</v>
      </c>
      <c r="D30" s="30"/>
      <c r="E30" s="16" t="s">
        <v>91</v>
      </c>
      <c r="F30" s="19">
        <v>2122713</v>
      </c>
      <c r="G30" s="19">
        <f>SUM(G31)</f>
        <v>2038</v>
      </c>
      <c r="H30" s="24">
        <f>SUM(F30:G30)</f>
        <v>2124751</v>
      </c>
    </row>
    <row r="31" spans="2:8" ht="33.75">
      <c r="B31" s="29"/>
      <c r="C31" s="31"/>
      <c r="D31" s="31" t="s">
        <v>77</v>
      </c>
      <c r="E31" s="32" t="s">
        <v>78</v>
      </c>
      <c r="F31" s="21">
        <v>2210460</v>
      </c>
      <c r="G31" s="21">
        <v>2038</v>
      </c>
      <c r="H31" s="22">
        <f>SUM(F31:G31)</f>
        <v>2212498</v>
      </c>
    </row>
    <row r="32" spans="2:8" ht="74.25">
      <c r="B32" s="29"/>
      <c r="C32" s="40" t="s">
        <v>92</v>
      </c>
      <c r="D32" s="35"/>
      <c r="E32" s="76" t="s">
        <v>93</v>
      </c>
      <c r="F32" s="19">
        <v>26897</v>
      </c>
      <c r="G32" s="19">
        <f>SUM(G33)</f>
        <v>-427</v>
      </c>
      <c r="H32" s="24">
        <f t="shared" si="1"/>
        <v>26470</v>
      </c>
    </row>
    <row r="33" spans="2:8" ht="33.75">
      <c r="B33" s="29"/>
      <c r="C33" s="33"/>
      <c r="D33" s="31" t="s">
        <v>77</v>
      </c>
      <c r="E33" s="32" t="s">
        <v>78</v>
      </c>
      <c r="F33" s="21">
        <v>13047</v>
      </c>
      <c r="G33" s="21">
        <v>-427</v>
      </c>
      <c r="H33" s="22">
        <f t="shared" si="1"/>
        <v>12620</v>
      </c>
    </row>
    <row r="34" spans="2:8" ht="21">
      <c r="B34" s="29"/>
      <c r="C34" s="64" t="s">
        <v>94</v>
      </c>
      <c r="D34" s="50"/>
      <c r="E34" s="77" t="s">
        <v>95</v>
      </c>
      <c r="F34" s="19">
        <v>475000</v>
      </c>
      <c r="G34" s="19">
        <f>SUM(G35)</f>
        <v>-15000</v>
      </c>
      <c r="H34" s="24">
        <f t="shared" si="1"/>
        <v>460000</v>
      </c>
    </row>
    <row r="35" spans="2:8" ht="33.75">
      <c r="B35" s="29"/>
      <c r="C35" s="31"/>
      <c r="D35" s="31" t="s">
        <v>20</v>
      </c>
      <c r="E35" s="32" t="s">
        <v>19</v>
      </c>
      <c r="F35" s="21">
        <v>475000</v>
      </c>
      <c r="G35" s="21">
        <v>-15000</v>
      </c>
      <c r="H35" s="22">
        <f t="shared" si="1"/>
        <v>460000</v>
      </c>
    </row>
    <row r="36" spans="2:8" ht="12.75">
      <c r="B36" s="29"/>
      <c r="C36" s="50" t="s">
        <v>96</v>
      </c>
      <c r="D36" s="50"/>
      <c r="E36" s="77" t="s">
        <v>74</v>
      </c>
      <c r="F36" s="19">
        <v>285688</v>
      </c>
      <c r="G36" s="19">
        <f>SUM(G37)</f>
        <v>758</v>
      </c>
      <c r="H36" s="24">
        <f>SUM(F36:G36)</f>
        <v>286446</v>
      </c>
    </row>
    <row r="37" spans="2:8" ht="33.75">
      <c r="B37" s="29"/>
      <c r="C37" s="31"/>
      <c r="D37" s="31" t="s">
        <v>77</v>
      </c>
      <c r="E37" s="32" t="s">
        <v>78</v>
      </c>
      <c r="F37" s="21">
        <v>60685</v>
      </c>
      <c r="G37" s="21">
        <v>758</v>
      </c>
      <c r="H37" s="22">
        <f>SUM(F37:G37)</f>
        <v>61443</v>
      </c>
    </row>
    <row r="38" spans="2:8" ht="22.5">
      <c r="B38" s="5" t="s">
        <v>183</v>
      </c>
      <c r="C38" s="5"/>
      <c r="D38" s="6"/>
      <c r="E38" s="7" t="s">
        <v>184</v>
      </c>
      <c r="F38" s="8">
        <v>146789</v>
      </c>
      <c r="G38" s="8">
        <f>SUM(G39)</f>
        <v>1500</v>
      </c>
      <c r="H38" s="8">
        <f>SUM(F38:G38)</f>
        <v>148289</v>
      </c>
    </row>
    <row r="39" spans="2:8" ht="12.75">
      <c r="B39" s="29"/>
      <c r="C39" s="30" t="s">
        <v>191</v>
      </c>
      <c r="D39" s="30"/>
      <c r="E39" s="16" t="s">
        <v>185</v>
      </c>
      <c r="F39" s="19">
        <v>0</v>
      </c>
      <c r="G39" s="19">
        <f>SUM(G40)</f>
        <v>1500</v>
      </c>
      <c r="H39" s="24">
        <f>SUM(F39:G39)</f>
        <v>1500</v>
      </c>
    </row>
    <row r="40" spans="2:8" ht="28.5" customHeight="1">
      <c r="B40" s="29"/>
      <c r="C40" s="31"/>
      <c r="D40" s="31" t="s">
        <v>186</v>
      </c>
      <c r="E40" s="32" t="s">
        <v>187</v>
      </c>
      <c r="F40" s="21">
        <v>0</v>
      </c>
      <c r="G40" s="21">
        <v>1500</v>
      </c>
      <c r="H40" s="22">
        <f>SUM(F40:G40)</f>
        <v>1500</v>
      </c>
    </row>
    <row r="41" spans="2:8" ht="12.75">
      <c r="B41" s="11"/>
      <c r="C41" s="11"/>
      <c r="D41" s="11"/>
      <c r="E41" s="12" t="s">
        <v>5</v>
      </c>
      <c r="F41" s="13">
        <v>21612715.7</v>
      </c>
      <c r="G41" s="13">
        <f>SUM(G15,,G22,G8,G12,G29,G19,G38)</f>
        <v>26500</v>
      </c>
      <c r="H41" s="14">
        <f t="shared" si="1"/>
        <v>21639215.7</v>
      </c>
    </row>
    <row r="71" ht="18" customHeight="1"/>
    <row r="72" ht="25.5" customHeight="1"/>
    <row r="73" ht="15" customHeight="1"/>
    <row r="74" ht="11.25" customHeight="1"/>
    <row r="75" ht="14.25" customHeight="1">
      <c r="D75" t="s">
        <v>14</v>
      </c>
    </row>
    <row r="76" ht="13.5" customHeight="1">
      <c r="D76" t="s">
        <v>192</v>
      </c>
    </row>
    <row r="77" ht="13.5" customHeight="1"/>
    <row r="78" ht="10.5" customHeight="1">
      <c r="E78" s="1" t="s">
        <v>24</v>
      </c>
    </row>
    <row r="79" ht="12.75" customHeight="1">
      <c r="E79" t="s">
        <v>6</v>
      </c>
    </row>
    <row r="80" spans="2:8" ht="24.75" customHeight="1">
      <c r="B80" s="2" t="s">
        <v>0</v>
      </c>
      <c r="C80" s="2" t="s">
        <v>1</v>
      </c>
      <c r="D80" s="3" t="s">
        <v>2</v>
      </c>
      <c r="E80" s="4" t="s">
        <v>3</v>
      </c>
      <c r="F80" s="2" t="s">
        <v>4</v>
      </c>
      <c r="G80" s="2" t="s">
        <v>7</v>
      </c>
      <c r="H80" s="2" t="s">
        <v>8</v>
      </c>
    </row>
    <row r="81" spans="2:8" ht="15.75" customHeight="1">
      <c r="B81" s="27" t="s">
        <v>81</v>
      </c>
      <c r="C81" s="27"/>
      <c r="D81" s="27"/>
      <c r="E81" s="28" t="s">
        <v>160</v>
      </c>
      <c r="F81" s="26">
        <v>435393.63</v>
      </c>
      <c r="G81" s="26">
        <f>SUM(G82)</f>
        <v>2000</v>
      </c>
      <c r="H81" s="26">
        <f aca="true" t="shared" si="2" ref="H81:H86">SUM(F81:G81)</f>
        <v>437393.63</v>
      </c>
    </row>
    <row r="82" spans="2:8" ht="19.5" customHeight="1">
      <c r="B82" s="15"/>
      <c r="C82" s="30" t="s">
        <v>73</v>
      </c>
      <c r="D82" s="30"/>
      <c r="E82" s="16" t="s">
        <v>9</v>
      </c>
      <c r="F82" s="59">
        <v>409488.63</v>
      </c>
      <c r="G82" s="19">
        <f>SUM(G83:G83)</f>
        <v>2000</v>
      </c>
      <c r="H82" s="24">
        <f t="shared" si="2"/>
        <v>411488.63</v>
      </c>
    </row>
    <row r="83" spans="2:8" ht="15.75" customHeight="1">
      <c r="B83" s="15"/>
      <c r="C83" s="30"/>
      <c r="D83" s="55" t="s">
        <v>22</v>
      </c>
      <c r="E83" s="96" t="s">
        <v>152</v>
      </c>
      <c r="F83" s="60">
        <v>55872.09</v>
      </c>
      <c r="G83" s="21">
        <v>2000</v>
      </c>
      <c r="H83" s="22">
        <f t="shared" si="2"/>
        <v>57872.09</v>
      </c>
    </row>
    <row r="84" spans="2:8" ht="15.75" customHeight="1">
      <c r="B84" s="27" t="s">
        <v>83</v>
      </c>
      <c r="C84" s="27"/>
      <c r="D84" s="27"/>
      <c r="E84" s="28" t="s">
        <v>161</v>
      </c>
      <c r="F84" s="26">
        <v>145127</v>
      </c>
      <c r="G84" s="26">
        <f>SUM(G82)</f>
        <v>2000</v>
      </c>
      <c r="H84" s="26">
        <f t="shared" si="2"/>
        <v>147127</v>
      </c>
    </row>
    <row r="85" spans="2:8" ht="15.75" customHeight="1">
      <c r="B85" s="15"/>
      <c r="C85" s="30" t="s">
        <v>85</v>
      </c>
      <c r="D85" s="30"/>
      <c r="E85" s="16" t="s">
        <v>86</v>
      </c>
      <c r="F85" s="59">
        <v>145127</v>
      </c>
      <c r="G85" s="19">
        <f>SUM(G86:G86)</f>
        <v>2000</v>
      </c>
      <c r="H85" s="24">
        <f t="shared" si="2"/>
        <v>147127</v>
      </c>
    </row>
    <row r="86" spans="2:8" ht="12.75" customHeight="1">
      <c r="B86" s="15"/>
      <c r="C86" s="30"/>
      <c r="D86" s="55" t="s">
        <v>117</v>
      </c>
      <c r="E86" s="96" t="s">
        <v>118</v>
      </c>
      <c r="F86" s="60">
        <v>24627</v>
      </c>
      <c r="G86" s="21">
        <v>2000</v>
      </c>
      <c r="H86" s="22">
        <f t="shared" si="2"/>
        <v>26627</v>
      </c>
    </row>
    <row r="87" spans="2:8" ht="15.75" customHeight="1">
      <c r="B87" s="27" t="s">
        <v>40</v>
      </c>
      <c r="C87" s="27"/>
      <c r="D87" s="27"/>
      <c r="E87" s="28" t="s">
        <v>41</v>
      </c>
      <c r="F87" s="26">
        <v>4234759.92</v>
      </c>
      <c r="G87" s="26">
        <f>SUM(G88,G90,G93)</f>
        <v>12749.9</v>
      </c>
      <c r="H87" s="26">
        <f aca="true" t="shared" si="3" ref="H87:H97">SUM(F87:G87)</f>
        <v>4247509.82</v>
      </c>
    </row>
    <row r="88" spans="2:8" ht="23.25" customHeight="1">
      <c r="B88" s="15"/>
      <c r="C88" s="30" t="s">
        <v>68</v>
      </c>
      <c r="D88" s="30"/>
      <c r="E88" s="16" t="s">
        <v>69</v>
      </c>
      <c r="F88" s="59">
        <v>308685</v>
      </c>
      <c r="G88" s="19">
        <f>SUM(G89:G89)</f>
        <v>16500</v>
      </c>
      <c r="H88" s="24">
        <f t="shared" si="3"/>
        <v>325185</v>
      </c>
    </row>
    <row r="89" spans="2:8" ht="23.25" customHeight="1">
      <c r="B89" s="15"/>
      <c r="C89" s="30"/>
      <c r="D89" s="55" t="s">
        <v>70</v>
      </c>
      <c r="E89" s="56" t="s">
        <v>71</v>
      </c>
      <c r="F89" s="103">
        <v>308685</v>
      </c>
      <c r="G89" s="21">
        <v>16500</v>
      </c>
      <c r="H89" s="22">
        <f t="shared" si="3"/>
        <v>325185</v>
      </c>
    </row>
    <row r="90" spans="2:8" ht="24" customHeight="1">
      <c r="B90" s="33"/>
      <c r="C90" s="30" t="s">
        <v>45</v>
      </c>
      <c r="D90" s="35"/>
      <c r="E90" s="54" t="s">
        <v>72</v>
      </c>
      <c r="F90" s="19">
        <v>3738495.75</v>
      </c>
      <c r="G90" s="19">
        <f>SUM(G91:G92)</f>
        <v>-7000</v>
      </c>
      <c r="H90" s="24">
        <f t="shared" si="3"/>
        <v>3731495.75</v>
      </c>
    </row>
    <row r="91" spans="2:8" ht="15.75" customHeight="1">
      <c r="B91" s="29"/>
      <c r="C91" s="30"/>
      <c r="D91" s="69" t="s">
        <v>113</v>
      </c>
      <c r="E91" s="70" t="s">
        <v>116</v>
      </c>
      <c r="F91" s="21">
        <v>14500</v>
      </c>
      <c r="G91" s="21">
        <v>-8000</v>
      </c>
      <c r="H91" s="22">
        <f t="shared" si="3"/>
        <v>6500</v>
      </c>
    </row>
    <row r="92" spans="2:8" ht="15.75" customHeight="1">
      <c r="B92" s="29"/>
      <c r="C92" s="30"/>
      <c r="D92" s="69" t="s">
        <v>65</v>
      </c>
      <c r="E92" s="70" t="s">
        <v>66</v>
      </c>
      <c r="F92" s="21">
        <v>2000</v>
      </c>
      <c r="G92" s="21">
        <v>1000</v>
      </c>
      <c r="H92" s="22">
        <f t="shared" si="3"/>
        <v>3000</v>
      </c>
    </row>
    <row r="93" spans="2:8" ht="15.75" customHeight="1">
      <c r="B93" s="15"/>
      <c r="C93" s="30" t="s">
        <v>42</v>
      </c>
      <c r="D93" s="30"/>
      <c r="E93" s="16" t="s">
        <v>9</v>
      </c>
      <c r="F93" s="59">
        <v>187579.17</v>
      </c>
      <c r="G93" s="19">
        <f>SUM(G94:G97)</f>
        <v>3249.8999999999996</v>
      </c>
      <c r="H93" s="24">
        <f t="shared" si="3"/>
        <v>190829.07</v>
      </c>
    </row>
    <row r="94" spans="2:8" ht="12.75" customHeight="1">
      <c r="B94" s="15"/>
      <c r="C94" s="30"/>
      <c r="D94" s="33" t="s">
        <v>113</v>
      </c>
      <c r="E94" s="96" t="s">
        <v>116</v>
      </c>
      <c r="F94" s="97">
        <v>30076.85</v>
      </c>
      <c r="G94" s="21">
        <v>-799.3</v>
      </c>
      <c r="H94" s="22">
        <f t="shared" si="3"/>
        <v>29277.55</v>
      </c>
    </row>
    <row r="95" spans="2:8" ht="15.75" customHeight="1">
      <c r="B95" s="15"/>
      <c r="C95" s="50"/>
      <c r="D95" s="33" t="s">
        <v>22</v>
      </c>
      <c r="E95" s="96" t="s">
        <v>152</v>
      </c>
      <c r="F95" s="97">
        <v>4565.1</v>
      </c>
      <c r="G95" s="21">
        <v>2000</v>
      </c>
      <c r="H95" s="22">
        <f t="shared" si="3"/>
        <v>6565.1</v>
      </c>
    </row>
    <row r="96" spans="2:8" ht="15.75" customHeight="1">
      <c r="B96" s="15"/>
      <c r="C96" s="50"/>
      <c r="D96" s="33" t="s">
        <v>148</v>
      </c>
      <c r="E96" s="96" t="s">
        <v>149</v>
      </c>
      <c r="F96" s="97">
        <v>51624.41</v>
      </c>
      <c r="G96" s="21">
        <v>6349.2</v>
      </c>
      <c r="H96" s="22">
        <f t="shared" si="3"/>
        <v>57973.61</v>
      </c>
    </row>
    <row r="97" spans="2:8" ht="15.75" customHeight="1">
      <c r="B97" s="15"/>
      <c r="C97" s="50"/>
      <c r="D97" s="33" t="s">
        <v>153</v>
      </c>
      <c r="E97" s="96" t="s">
        <v>155</v>
      </c>
      <c r="F97" s="97">
        <v>15500</v>
      </c>
      <c r="G97" s="21">
        <v>-4300</v>
      </c>
      <c r="H97" s="22">
        <f t="shared" si="3"/>
        <v>11200</v>
      </c>
    </row>
    <row r="98" spans="2:8" ht="24" customHeight="1">
      <c r="B98" s="5" t="s">
        <v>10</v>
      </c>
      <c r="C98" s="5"/>
      <c r="D98" s="61"/>
      <c r="E98" s="7" t="s">
        <v>11</v>
      </c>
      <c r="F98" s="8">
        <v>1978854.58</v>
      </c>
      <c r="G98" s="26">
        <f>SUM(G111,G99)</f>
        <v>24497.97</v>
      </c>
      <c r="H98" s="26">
        <f>SUM(F98:G98)</f>
        <v>2003352.55</v>
      </c>
    </row>
    <row r="99" spans="2:8" ht="15" customHeight="1">
      <c r="B99" s="15"/>
      <c r="C99" s="17" t="s">
        <v>12</v>
      </c>
      <c r="D99" s="18"/>
      <c r="E99" s="9" t="s">
        <v>13</v>
      </c>
      <c r="F99" s="19">
        <v>1777278.58</v>
      </c>
      <c r="G99" s="19">
        <f>SUM(G100:G110)</f>
        <v>9187.970000000001</v>
      </c>
      <c r="H99" s="24">
        <f>SUM(F99:G99)</f>
        <v>1786466.55</v>
      </c>
    </row>
    <row r="100" spans="2:8" ht="23.25" customHeight="1">
      <c r="B100" s="15"/>
      <c r="C100" s="15"/>
      <c r="D100" s="63" t="s">
        <v>138</v>
      </c>
      <c r="E100" s="32" t="s">
        <v>129</v>
      </c>
      <c r="F100" s="21">
        <v>5000</v>
      </c>
      <c r="G100" s="21">
        <v>-1800</v>
      </c>
      <c r="H100" s="22">
        <f>SUM(F100:G100)</f>
        <v>3200</v>
      </c>
    </row>
    <row r="101" spans="2:8" ht="15.75" customHeight="1">
      <c r="B101" s="15"/>
      <c r="C101" s="15"/>
      <c r="D101" s="69" t="s">
        <v>141</v>
      </c>
      <c r="E101" s="70" t="s">
        <v>57</v>
      </c>
      <c r="F101" s="21">
        <v>177825</v>
      </c>
      <c r="G101" s="21">
        <v>10000</v>
      </c>
      <c r="H101" s="22">
        <f aca="true" t="shared" si="4" ref="H101:H106">SUM(F101:G101)</f>
        <v>187825</v>
      </c>
    </row>
    <row r="102" spans="2:8" ht="15.75" customHeight="1">
      <c r="B102" s="15"/>
      <c r="C102" s="15"/>
      <c r="D102" s="31" t="s">
        <v>142</v>
      </c>
      <c r="E102" s="70" t="s">
        <v>60</v>
      </c>
      <c r="F102" s="21">
        <v>28000</v>
      </c>
      <c r="G102" s="21">
        <v>-1500</v>
      </c>
      <c r="H102" s="22">
        <f t="shared" si="4"/>
        <v>26500</v>
      </c>
    </row>
    <row r="103" spans="2:8" ht="15.75" customHeight="1">
      <c r="B103" s="15"/>
      <c r="C103" s="15"/>
      <c r="D103" s="98">
        <v>4140</v>
      </c>
      <c r="E103" s="20" t="s">
        <v>162</v>
      </c>
      <c r="F103" s="43">
        <v>17558.32</v>
      </c>
      <c r="G103" s="43">
        <v>347.68</v>
      </c>
      <c r="H103" s="44">
        <f t="shared" si="4"/>
        <v>17906</v>
      </c>
    </row>
    <row r="104" spans="2:8" ht="15.75" customHeight="1">
      <c r="B104" s="15"/>
      <c r="C104" s="15"/>
      <c r="D104" s="80" t="s">
        <v>113</v>
      </c>
      <c r="E104" s="81" t="s">
        <v>116</v>
      </c>
      <c r="F104" s="21">
        <v>69544.25</v>
      </c>
      <c r="G104" s="21">
        <v>10000</v>
      </c>
      <c r="H104" s="22">
        <f t="shared" si="4"/>
        <v>79544.25</v>
      </c>
    </row>
    <row r="105" spans="2:8" ht="15.75" customHeight="1">
      <c r="B105" s="15"/>
      <c r="C105" s="15"/>
      <c r="D105" s="95" t="s">
        <v>22</v>
      </c>
      <c r="E105" s="81" t="s">
        <v>102</v>
      </c>
      <c r="F105" s="21">
        <v>158249</v>
      </c>
      <c r="G105" s="21">
        <v>10340.29</v>
      </c>
      <c r="H105" s="22">
        <f t="shared" si="4"/>
        <v>168589.29</v>
      </c>
    </row>
    <row r="106" spans="2:8" ht="15.75" customHeight="1">
      <c r="B106" s="15"/>
      <c r="C106" s="15"/>
      <c r="D106" s="99" t="s">
        <v>123</v>
      </c>
      <c r="E106" s="81" t="s">
        <v>124</v>
      </c>
      <c r="F106" s="43">
        <v>5000</v>
      </c>
      <c r="G106" s="43">
        <v>1000</v>
      </c>
      <c r="H106" s="44">
        <f t="shared" si="4"/>
        <v>6000</v>
      </c>
    </row>
    <row r="107" spans="2:8" ht="16.5" customHeight="1">
      <c r="B107" s="15"/>
      <c r="C107" s="15"/>
      <c r="D107" s="42">
        <v>4430</v>
      </c>
      <c r="E107" s="20" t="s">
        <v>163</v>
      </c>
      <c r="F107" s="43">
        <v>35000</v>
      </c>
      <c r="G107" s="43">
        <v>-8000</v>
      </c>
      <c r="H107" s="44">
        <f>SUM(F107:G107)</f>
        <v>27000</v>
      </c>
    </row>
    <row r="108" spans="2:8" ht="16.5" customHeight="1">
      <c r="B108" s="15"/>
      <c r="C108" s="15"/>
      <c r="D108" s="100">
        <v>4440</v>
      </c>
      <c r="E108" s="101" t="s">
        <v>164</v>
      </c>
      <c r="F108" s="43">
        <v>42000</v>
      </c>
      <c r="G108" s="43">
        <v>-6000</v>
      </c>
      <c r="H108" s="44">
        <f>SUM(F108:G108)</f>
        <v>36000</v>
      </c>
    </row>
    <row r="109" spans="2:8" ht="16.5" customHeight="1">
      <c r="B109" s="15"/>
      <c r="C109" s="15"/>
      <c r="D109" s="100">
        <v>4480</v>
      </c>
      <c r="E109" s="101" t="s">
        <v>165</v>
      </c>
      <c r="F109" s="43">
        <v>22700</v>
      </c>
      <c r="G109" s="43">
        <v>-5700</v>
      </c>
      <c r="H109" s="44">
        <f>SUM(F109:G109)</f>
        <v>17000</v>
      </c>
    </row>
    <row r="110" spans="2:8" ht="24.75" customHeight="1">
      <c r="B110" s="15"/>
      <c r="C110" s="15"/>
      <c r="D110" s="100">
        <v>4700</v>
      </c>
      <c r="E110" s="81" t="s">
        <v>126</v>
      </c>
      <c r="F110" s="43">
        <v>6000</v>
      </c>
      <c r="G110" s="43">
        <v>500</v>
      </c>
      <c r="H110" s="44">
        <f>SUM(F110:G110)</f>
        <v>6500</v>
      </c>
    </row>
    <row r="111" spans="2:8" ht="18" customHeight="1">
      <c r="B111" s="15"/>
      <c r="C111" s="37" t="s">
        <v>97</v>
      </c>
      <c r="D111" s="67"/>
      <c r="E111" s="53" t="s">
        <v>9</v>
      </c>
      <c r="F111" s="19">
        <v>0</v>
      </c>
      <c r="G111" s="19">
        <f>SUM(G112:G121)</f>
        <v>15310</v>
      </c>
      <c r="H111" s="24">
        <f aca="true" t="shared" si="5" ref="H111:H121">SUM(F111:G111)</f>
        <v>15310</v>
      </c>
    </row>
    <row r="112" spans="2:8" ht="15" customHeight="1">
      <c r="B112" s="15"/>
      <c r="C112" s="68"/>
      <c r="D112" s="69" t="s">
        <v>135</v>
      </c>
      <c r="E112" s="71" t="s">
        <v>133</v>
      </c>
      <c r="F112" s="21">
        <v>0</v>
      </c>
      <c r="G112" s="21">
        <v>4689.45</v>
      </c>
      <c r="H112" s="22">
        <f t="shared" si="5"/>
        <v>4689.45</v>
      </c>
    </row>
    <row r="113" spans="2:8" ht="14.25" customHeight="1">
      <c r="B113" s="15"/>
      <c r="C113" s="68"/>
      <c r="D113" s="69" t="s">
        <v>136</v>
      </c>
      <c r="E113" s="71" t="s">
        <v>133</v>
      </c>
      <c r="F113" s="21">
        <v>0</v>
      </c>
      <c r="G113" s="21">
        <v>827.55</v>
      </c>
      <c r="H113" s="22">
        <f t="shared" si="5"/>
        <v>827.55</v>
      </c>
    </row>
    <row r="114" spans="2:8" ht="14.25" customHeight="1">
      <c r="B114" s="15"/>
      <c r="C114" s="68"/>
      <c r="D114" s="69" t="s">
        <v>56</v>
      </c>
      <c r="E114" s="70" t="s">
        <v>57</v>
      </c>
      <c r="F114" s="21">
        <v>0</v>
      </c>
      <c r="G114" s="21">
        <v>805.72</v>
      </c>
      <c r="H114" s="22">
        <f t="shared" si="5"/>
        <v>805.72</v>
      </c>
    </row>
    <row r="115" spans="2:8" ht="14.25" customHeight="1">
      <c r="B115" s="15"/>
      <c r="C115" s="68"/>
      <c r="D115" s="69" t="s">
        <v>58</v>
      </c>
      <c r="E115" s="70" t="s">
        <v>57</v>
      </c>
      <c r="F115" s="21">
        <v>0</v>
      </c>
      <c r="G115" s="21">
        <v>142.19</v>
      </c>
      <c r="H115" s="22">
        <f t="shared" si="5"/>
        <v>142.19</v>
      </c>
    </row>
    <row r="116" spans="2:8" ht="14.25" customHeight="1">
      <c r="B116" s="15"/>
      <c r="C116" s="68"/>
      <c r="D116" s="69" t="s">
        <v>59</v>
      </c>
      <c r="E116" s="70" t="s">
        <v>60</v>
      </c>
      <c r="F116" s="21">
        <v>0</v>
      </c>
      <c r="G116" s="21">
        <v>114.82</v>
      </c>
      <c r="H116" s="22">
        <f t="shared" si="5"/>
        <v>114.82</v>
      </c>
    </row>
    <row r="117" spans="2:8" ht="14.25" customHeight="1">
      <c r="B117" s="15"/>
      <c r="C117" s="68"/>
      <c r="D117" s="69" t="s">
        <v>61</v>
      </c>
      <c r="E117" s="70" t="s">
        <v>60</v>
      </c>
      <c r="F117" s="21">
        <v>0</v>
      </c>
      <c r="G117" s="21">
        <v>20.27</v>
      </c>
      <c r="H117" s="22">
        <f t="shared" si="5"/>
        <v>20.27</v>
      </c>
    </row>
    <row r="118" spans="2:8" ht="14.25" customHeight="1">
      <c r="B118" s="15"/>
      <c r="C118" s="68"/>
      <c r="D118" s="69" t="s">
        <v>137</v>
      </c>
      <c r="E118" s="70" t="s">
        <v>116</v>
      </c>
      <c r="F118" s="21">
        <v>0</v>
      </c>
      <c r="G118" s="21">
        <v>1232.5</v>
      </c>
      <c r="H118" s="22">
        <f t="shared" si="5"/>
        <v>1232.5</v>
      </c>
    </row>
    <row r="119" spans="2:8" ht="14.25" customHeight="1">
      <c r="B119" s="15"/>
      <c r="C119" s="15"/>
      <c r="D119" s="42">
        <v>7219</v>
      </c>
      <c r="E119" s="70" t="s">
        <v>116</v>
      </c>
      <c r="F119" s="43">
        <v>0</v>
      </c>
      <c r="G119" s="43">
        <v>217.5</v>
      </c>
      <c r="H119" s="44">
        <f t="shared" si="5"/>
        <v>217.5</v>
      </c>
    </row>
    <row r="120" spans="2:8" ht="14.25" customHeight="1">
      <c r="B120" s="15"/>
      <c r="C120" s="15"/>
      <c r="D120" s="42">
        <v>4307</v>
      </c>
      <c r="E120" s="20" t="s">
        <v>21</v>
      </c>
      <c r="F120" s="43">
        <v>0</v>
      </c>
      <c r="G120" s="43">
        <v>6171</v>
      </c>
      <c r="H120" s="44">
        <f t="shared" si="5"/>
        <v>6171</v>
      </c>
    </row>
    <row r="121" spans="2:8" ht="14.25" customHeight="1">
      <c r="B121" s="23"/>
      <c r="C121" s="15"/>
      <c r="D121" s="42">
        <v>4309</v>
      </c>
      <c r="E121" s="20" t="s">
        <v>21</v>
      </c>
      <c r="F121" s="43">
        <v>0</v>
      </c>
      <c r="G121" s="43">
        <v>1089</v>
      </c>
      <c r="H121" s="44">
        <f t="shared" si="5"/>
        <v>1089</v>
      </c>
    </row>
    <row r="122" spans="2:8" ht="14.25" customHeight="1">
      <c r="B122" s="5" t="s">
        <v>166</v>
      </c>
      <c r="C122" s="5"/>
      <c r="D122" s="61"/>
      <c r="E122" s="7" t="s">
        <v>167</v>
      </c>
      <c r="F122" s="8">
        <v>118025</v>
      </c>
      <c r="G122" s="26">
        <f>SUM(G123)</f>
        <v>30000</v>
      </c>
      <c r="H122" s="26">
        <f>SUM(F122:G122)</f>
        <v>148025</v>
      </c>
    </row>
    <row r="123" spans="2:8" ht="15" customHeight="1">
      <c r="B123" s="15"/>
      <c r="C123" s="17" t="s">
        <v>168</v>
      </c>
      <c r="D123" s="18"/>
      <c r="E123" s="9" t="s">
        <v>169</v>
      </c>
      <c r="F123" s="19">
        <v>114200</v>
      </c>
      <c r="G123" s="19">
        <f>SUM(G124:G125)</f>
        <v>30000</v>
      </c>
      <c r="H123" s="24">
        <f>SUM(F123:G123)</f>
        <v>144200</v>
      </c>
    </row>
    <row r="124" spans="2:8" ht="14.25" customHeight="1">
      <c r="B124" s="15"/>
      <c r="C124" s="15"/>
      <c r="D124" s="63" t="s">
        <v>113</v>
      </c>
      <c r="E124" s="81" t="s">
        <v>116</v>
      </c>
      <c r="F124" s="21">
        <v>18000</v>
      </c>
      <c r="G124" s="21">
        <v>15000</v>
      </c>
      <c r="H124" s="22">
        <f>SUM(F124:G124)</f>
        <v>33000</v>
      </c>
    </row>
    <row r="125" spans="2:8" ht="12.75" customHeight="1">
      <c r="B125" s="15"/>
      <c r="C125" s="15"/>
      <c r="D125" s="69" t="s">
        <v>65</v>
      </c>
      <c r="E125" s="70" t="s">
        <v>66</v>
      </c>
      <c r="F125" s="21">
        <v>25600</v>
      </c>
      <c r="G125" s="21">
        <v>15000</v>
      </c>
      <c r="H125" s="22">
        <f>SUM(F125:G125)</f>
        <v>40600</v>
      </c>
    </row>
    <row r="126" spans="2:8" ht="12.75" customHeight="1">
      <c r="B126" s="5" t="s">
        <v>26</v>
      </c>
      <c r="C126" s="5"/>
      <c r="D126" s="6"/>
      <c r="E126" s="7" t="s">
        <v>27</v>
      </c>
      <c r="F126" s="8">
        <v>5965366.08</v>
      </c>
      <c r="G126" s="8">
        <f>SUM(G162,G155,G153,G141,G127)</f>
        <v>303.69999999999527</v>
      </c>
      <c r="H126" s="8">
        <f aca="true" t="shared" si="6" ref="H126:H141">SUM(F126:G126)</f>
        <v>5965669.78</v>
      </c>
    </row>
    <row r="127" spans="2:8" ht="15.75" customHeight="1">
      <c r="B127" s="15"/>
      <c r="C127" s="30" t="s">
        <v>28</v>
      </c>
      <c r="D127" s="30"/>
      <c r="E127" s="16" t="s">
        <v>29</v>
      </c>
      <c r="F127" s="19">
        <v>2486343.6</v>
      </c>
      <c r="G127" s="19">
        <f>SUM(G128:G140)</f>
        <v>-9846.490000000005</v>
      </c>
      <c r="H127" s="24">
        <f t="shared" si="6"/>
        <v>2476497.11</v>
      </c>
    </row>
    <row r="128" spans="2:8" ht="17.25" customHeight="1">
      <c r="B128" s="15"/>
      <c r="C128" s="30"/>
      <c r="D128" s="63" t="s">
        <v>138</v>
      </c>
      <c r="E128" s="32" t="s">
        <v>129</v>
      </c>
      <c r="F128" s="21">
        <v>87838</v>
      </c>
      <c r="G128" s="21">
        <v>-2900</v>
      </c>
      <c r="H128" s="22">
        <f t="shared" si="6"/>
        <v>84938</v>
      </c>
    </row>
    <row r="129" spans="2:8" ht="12.75" customHeight="1">
      <c r="B129" s="15"/>
      <c r="C129" s="50"/>
      <c r="D129" s="63" t="s">
        <v>44</v>
      </c>
      <c r="E129" s="32" t="s">
        <v>55</v>
      </c>
      <c r="F129" s="21">
        <v>1264270</v>
      </c>
      <c r="G129" s="21">
        <v>22370</v>
      </c>
      <c r="H129" s="22">
        <f t="shared" si="6"/>
        <v>1286640</v>
      </c>
    </row>
    <row r="130" spans="2:8" ht="15.75" customHeight="1">
      <c r="B130" s="15"/>
      <c r="C130" s="50"/>
      <c r="D130" s="63" t="s">
        <v>139</v>
      </c>
      <c r="E130" s="32" t="s">
        <v>140</v>
      </c>
      <c r="F130" s="21">
        <v>87675.97</v>
      </c>
      <c r="G130" s="21">
        <v>-1350.49</v>
      </c>
      <c r="H130" s="22">
        <f t="shared" si="6"/>
        <v>86325.48</v>
      </c>
    </row>
    <row r="131" spans="2:8" ht="17.25" customHeight="1">
      <c r="B131" s="15"/>
      <c r="C131" s="50"/>
      <c r="D131" s="63" t="s">
        <v>141</v>
      </c>
      <c r="E131" s="70" t="s">
        <v>57</v>
      </c>
      <c r="F131" s="21">
        <v>218770</v>
      </c>
      <c r="G131" s="21">
        <v>19980</v>
      </c>
      <c r="H131" s="22">
        <f t="shared" si="6"/>
        <v>238750</v>
      </c>
    </row>
    <row r="132" spans="2:8" ht="12.75" customHeight="1">
      <c r="B132" s="15"/>
      <c r="C132" s="50"/>
      <c r="D132" s="63" t="s">
        <v>142</v>
      </c>
      <c r="E132" s="70" t="s">
        <v>60</v>
      </c>
      <c r="F132" s="21">
        <v>36750</v>
      </c>
      <c r="G132" s="21">
        <v>-5630</v>
      </c>
      <c r="H132" s="22">
        <f t="shared" si="6"/>
        <v>31120</v>
      </c>
    </row>
    <row r="133" spans="2:8" ht="12.75" customHeight="1">
      <c r="B133" s="15"/>
      <c r="C133" s="50"/>
      <c r="D133" s="63" t="s">
        <v>67</v>
      </c>
      <c r="E133" s="32" t="s">
        <v>25</v>
      </c>
      <c r="F133" s="21">
        <v>1000</v>
      </c>
      <c r="G133" s="21">
        <v>-200</v>
      </c>
      <c r="H133" s="22">
        <f t="shared" si="6"/>
        <v>800</v>
      </c>
    </row>
    <row r="134" spans="2:8" ht="12.75" customHeight="1">
      <c r="B134" s="15"/>
      <c r="C134" s="50"/>
      <c r="D134" s="63" t="s">
        <v>143</v>
      </c>
      <c r="E134" s="32" t="s">
        <v>144</v>
      </c>
      <c r="F134" s="21">
        <v>14500</v>
      </c>
      <c r="G134" s="21">
        <v>-6620</v>
      </c>
      <c r="H134" s="22">
        <f t="shared" si="6"/>
        <v>7880</v>
      </c>
    </row>
    <row r="135" spans="2:8" ht="14.25" customHeight="1">
      <c r="B135" s="15"/>
      <c r="C135" s="50"/>
      <c r="D135" s="69" t="s">
        <v>65</v>
      </c>
      <c r="E135" s="70" t="s">
        <v>66</v>
      </c>
      <c r="F135" s="21">
        <v>38100</v>
      </c>
      <c r="G135" s="21">
        <v>2100</v>
      </c>
      <c r="H135" s="22">
        <f t="shared" si="6"/>
        <v>40200</v>
      </c>
    </row>
    <row r="136" spans="2:8" ht="14.25" customHeight="1">
      <c r="B136" s="15"/>
      <c r="C136" s="50"/>
      <c r="D136" s="95" t="s">
        <v>117</v>
      </c>
      <c r="E136" s="70" t="s">
        <v>145</v>
      </c>
      <c r="F136" s="21">
        <v>57400</v>
      </c>
      <c r="G136" s="21">
        <v>-5000</v>
      </c>
      <c r="H136" s="22">
        <f t="shared" si="6"/>
        <v>52400</v>
      </c>
    </row>
    <row r="137" spans="2:8" ht="14.25" customHeight="1">
      <c r="B137" s="15"/>
      <c r="C137" s="50"/>
      <c r="D137" s="95" t="s">
        <v>146</v>
      </c>
      <c r="E137" s="70" t="s">
        <v>147</v>
      </c>
      <c r="F137" s="21">
        <v>9700</v>
      </c>
      <c r="G137" s="21">
        <v>-4185</v>
      </c>
      <c r="H137" s="22">
        <f t="shared" si="6"/>
        <v>5515</v>
      </c>
    </row>
    <row r="138" spans="2:8" ht="14.25" customHeight="1">
      <c r="B138" s="15"/>
      <c r="C138" s="50"/>
      <c r="D138" s="95" t="s">
        <v>130</v>
      </c>
      <c r="E138" s="70" t="s">
        <v>131</v>
      </c>
      <c r="F138" s="21">
        <v>13000</v>
      </c>
      <c r="G138" s="21">
        <v>-3400</v>
      </c>
      <c r="H138" s="22">
        <f t="shared" si="6"/>
        <v>9600</v>
      </c>
    </row>
    <row r="139" spans="2:8" ht="14.25" customHeight="1">
      <c r="B139" s="15"/>
      <c r="C139" s="50"/>
      <c r="D139" s="95" t="s">
        <v>125</v>
      </c>
      <c r="E139" s="81" t="s">
        <v>126</v>
      </c>
      <c r="F139" s="21">
        <v>2050</v>
      </c>
      <c r="G139" s="21">
        <v>-11</v>
      </c>
      <c r="H139" s="22">
        <f t="shared" si="6"/>
        <v>2039</v>
      </c>
    </row>
    <row r="140" spans="2:8" ht="14.25" customHeight="1">
      <c r="B140" s="15"/>
      <c r="C140" s="50"/>
      <c r="D140" s="25" t="s">
        <v>148</v>
      </c>
      <c r="E140" s="39" t="s">
        <v>149</v>
      </c>
      <c r="F140" s="21">
        <v>50000</v>
      </c>
      <c r="G140" s="21">
        <v>-25000</v>
      </c>
      <c r="H140" s="22">
        <f t="shared" si="6"/>
        <v>25000</v>
      </c>
    </row>
    <row r="141" spans="2:8" ht="12.75" customHeight="1">
      <c r="B141" s="15"/>
      <c r="C141" s="45" t="s">
        <v>30</v>
      </c>
      <c r="D141" s="45"/>
      <c r="E141" s="41" t="s">
        <v>31</v>
      </c>
      <c r="F141" s="19">
        <v>1706536.75</v>
      </c>
      <c r="G141" s="19">
        <f>SUM(G142:G152)</f>
        <v>14217.39</v>
      </c>
      <c r="H141" s="24">
        <f t="shared" si="6"/>
        <v>1720754.14</v>
      </c>
    </row>
    <row r="142" spans="2:8" ht="24" customHeight="1">
      <c r="B142" s="15"/>
      <c r="C142" s="35"/>
      <c r="D142" s="63" t="s">
        <v>138</v>
      </c>
      <c r="E142" s="32" t="s">
        <v>129</v>
      </c>
      <c r="F142" s="21">
        <v>74165</v>
      </c>
      <c r="G142" s="21">
        <v>-1670</v>
      </c>
      <c r="H142" s="22">
        <f aca="true" t="shared" si="7" ref="H142:H147">SUM(F142:G142)</f>
        <v>72495</v>
      </c>
    </row>
    <row r="143" spans="2:8" ht="12" customHeight="1">
      <c r="B143" s="15"/>
      <c r="C143" s="35"/>
      <c r="D143" s="63" t="s">
        <v>44</v>
      </c>
      <c r="E143" s="32" t="s">
        <v>55</v>
      </c>
      <c r="F143" s="21">
        <v>1046217</v>
      </c>
      <c r="G143" s="21">
        <v>-13700</v>
      </c>
      <c r="H143" s="22">
        <f t="shared" si="7"/>
        <v>1032517</v>
      </c>
    </row>
    <row r="144" spans="2:8" ht="20.25" customHeight="1">
      <c r="B144" s="15"/>
      <c r="C144" s="35"/>
      <c r="D144" s="63" t="s">
        <v>139</v>
      </c>
      <c r="E144" s="32" t="s">
        <v>140</v>
      </c>
      <c r="F144" s="21">
        <v>75921.58</v>
      </c>
      <c r="G144" s="21">
        <v>-7616.47</v>
      </c>
      <c r="H144" s="22">
        <f t="shared" si="7"/>
        <v>68305.11</v>
      </c>
    </row>
    <row r="145" spans="2:8" ht="20.25" customHeight="1">
      <c r="B145" s="15"/>
      <c r="C145" s="35"/>
      <c r="D145" s="63" t="s">
        <v>141</v>
      </c>
      <c r="E145" s="70" t="s">
        <v>57</v>
      </c>
      <c r="F145" s="21">
        <v>174876</v>
      </c>
      <c r="G145" s="21">
        <v>23652</v>
      </c>
      <c r="H145" s="22">
        <f t="shared" si="7"/>
        <v>198528</v>
      </c>
    </row>
    <row r="146" spans="2:8" ht="15" customHeight="1">
      <c r="B146" s="15"/>
      <c r="C146" s="35"/>
      <c r="D146" s="63" t="s">
        <v>142</v>
      </c>
      <c r="E146" s="70" t="s">
        <v>60</v>
      </c>
      <c r="F146" s="21">
        <v>29950</v>
      </c>
      <c r="G146" s="21">
        <v>-4420</v>
      </c>
      <c r="H146" s="22">
        <f t="shared" si="7"/>
        <v>25530</v>
      </c>
    </row>
    <row r="147" spans="2:8" ht="13.5" customHeight="1">
      <c r="B147" s="15"/>
      <c r="C147" s="35"/>
      <c r="D147" s="63" t="s">
        <v>143</v>
      </c>
      <c r="E147" s="32" t="s">
        <v>144</v>
      </c>
      <c r="F147" s="21">
        <v>8500</v>
      </c>
      <c r="G147" s="21">
        <v>-320</v>
      </c>
      <c r="H147" s="22">
        <f t="shared" si="7"/>
        <v>8180</v>
      </c>
    </row>
    <row r="148" spans="2:8" ht="15" customHeight="1">
      <c r="B148" s="15"/>
      <c r="C148" s="35"/>
      <c r="D148" s="69" t="s">
        <v>65</v>
      </c>
      <c r="E148" s="70" t="s">
        <v>66</v>
      </c>
      <c r="F148" s="21">
        <v>155955.14</v>
      </c>
      <c r="G148" s="21">
        <v>18344.86</v>
      </c>
      <c r="H148" s="22">
        <f aca="true" t="shared" si="8" ref="H148:H176">SUM(F148:G148)</f>
        <v>174300</v>
      </c>
    </row>
    <row r="149" spans="2:8" ht="14.25" customHeight="1">
      <c r="B149" s="15"/>
      <c r="C149" s="35"/>
      <c r="D149" s="95" t="s">
        <v>117</v>
      </c>
      <c r="E149" s="70" t="s">
        <v>145</v>
      </c>
      <c r="F149" s="21">
        <v>2200</v>
      </c>
      <c r="G149" s="21">
        <v>1470</v>
      </c>
      <c r="H149" s="22">
        <f t="shared" si="8"/>
        <v>3670</v>
      </c>
    </row>
    <row r="150" spans="2:8" ht="15" customHeight="1">
      <c r="B150" s="15"/>
      <c r="C150" s="35"/>
      <c r="D150" s="95" t="s">
        <v>22</v>
      </c>
      <c r="E150" s="81" t="s">
        <v>102</v>
      </c>
      <c r="F150" s="21">
        <v>6300</v>
      </c>
      <c r="G150" s="21">
        <v>1000</v>
      </c>
      <c r="H150" s="22">
        <f t="shared" si="8"/>
        <v>7300</v>
      </c>
    </row>
    <row r="151" spans="2:8" ht="15" customHeight="1">
      <c r="B151" s="15"/>
      <c r="C151" s="35"/>
      <c r="D151" s="95" t="s">
        <v>130</v>
      </c>
      <c r="E151" s="70" t="s">
        <v>131</v>
      </c>
      <c r="F151" s="21">
        <v>5000</v>
      </c>
      <c r="G151" s="21">
        <v>-2500</v>
      </c>
      <c r="H151" s="22">
        <f t="shared" si="8"/>
        <v>2500</v>
      </c>
    </row>
    <row r="152" spans="2:8" ht="15" customHeight="1">
      <c r="B152" s="15"/>
      <c r="C152" s="35"/>
      <c r="D152" s="95" t="s">
        <v>125</v>
      </c>
      <c r="E152" s="81" t="s">
        <v>126</v>
      </c>
      <c r="F152" s="21">
        <v>1400</v>
      </c>
      <c r="G152" s="21">
        <v>-23</v>
      </c>
      <c r="H152" s="22">
        <f t="shared" si="8"/>
        <v>1377</v>
      </c>
    </row>
    <row r="153" spans="2:8" ht="13.5" customHeight="1">
      <c r="B153" s="15"/>
      <c r="C153" s="30" t="s">
        <v>32</v>
      </c>
      <c r="D153" s="30"/>
      <c r="E153" s="16" t="s">
        <v>33</v>
      </c>
      <c r="F153" s="19">
        <v>297511.24</v>
      </c>
      <c r="G153" s="19">
        <f>SUM(G154)</f>
        <v>3428.44</v>
      </c>
      <c r="H153" s="24">
        <f t="shared" si="8"/>
        <v>300939.68</v>
      </c>
    </row>
    <row r="154" spans="2:8" ht="15" customHeight="1">
      <c r="B154" s="15"/>
      <c r="C154" s="30"/>
      <c r="D154" s="25" t="s">
        <v>22</v>
      </c>
      <c r="E154" s="20" t="s">
        <v>21</v>
      </c>
      <c r="F154" s="21">
        <v>297511.24</v>
      </c>
      <c r="G154" s="21">
        <v>3428.44</v>
      </c>
      <c r="H154" s="22">
        <f t="shared" si="8"/>
        <v>300939.68</v>
      </c>
    </row>
    <row r="155" spans="2:8" ht="27" customHeight="1">
      <c r="B155" s="15"/>
      <c r="C155" s="30" t="s">
        <v>34</v>
      </c>
      <c r="D155" s="30"/>
      <c r="E155" s="16" t="s">
        <v>35</v>
      </c>
      <c r="F155" s="19">
        <v>406770.55</v>
      </c>
      <c r="G155" s="19">
        <f>SUM(G156:G161)</f>
        <v>0</v>
      </c>
      <c r="H155" s="24">
        <f t="shared" si="8"/>
        <v>406770.55</v>
      </c>
    </row>
    <row r="156" spans="2:8" ht="15" customHeight="1">
      <c r="B156" s="15"/>
      <c r="C156" s="30"/>
      <c r="D156" s="63" t="s">
        <v>142</v>
      </c>
      <c r="E156" s="70" t="s">
        <v>60</v>
      </c>
      <c r="F156" s="21">
        <v>7000</v>
      </c>
      <c r="G156" s="21">
        <v>-3400</v>
      </c>
      <c r="H156" s="22">
        <f t="shared" si="8"/>
        <v>3600</v>
      </c>
    </row>
    <row r="157" spans="2:8" ht="15" customHeight="1">
      <c r="B157" s="15"/>
      <c r="C157" s="50"/>
      <c r="D157" s="25" t="s">
        <v>22</v>
      </c>
      <c r="E157" s="20" t="s">
        <v>21</v>
      </c>
      <c r="F157" s="21">
        <v>8358.81</v>
      </c>
      <c r="G157" s="21">
        <v>441.19</v>
      </c>
      <c r="H157" s="22">
        <f t="shared" si="8"/>
        <v>8800</v>
      </c>
    </row>
    <row r="158" spans="2:8" ht="16.5" customHeight="1">
      <c r="B158" s="15"/>
      <c r="C158" s="50"/>
      <c r="D158" s="80" t="s">
        <v>113</v>
      </c>
      <c r="E158" s="81" t="s">
        <v>116</v>
      </c>
      <c r="F158" s="21">
        <v>14700</v>
      </c>
      <c r="G158" s="21">
        <v>3258</v>
      </c>
      <c r="H158" s="22">
        <f t="shared" si="8"/>
        <v>17958</v>
      </c>
    </row>
    <row r="159" spans="2:8" ht="17.25" customHeight="1">
      <c r="B159" s="15"/>
      <c r="C159" s="50"/>
      <c r="D159" s="63" t="s">
        <v>119</v>
      </c>
      <c r="E159" s="81" t="s">
        <v>120</v>
      </c>
      <c r="F159" s="21">
        <v>800</v>
      </c>
      <c r="G159" s="21">
        <v>100.81</v>
      </c>
      <c r="H159" s="22">
        <f t="shared" si="8"/>
        <v>900.81</v>
      </c>
    </row>
    <row r="160" spans="2:8" ht="15.75" customHeight="1">
      <c r="B160" s="15"/>
      <c r="C160" s="50"/>
      <c r="D160" s="95" t="s">
        <v>130</v>
      </c>
      <c r="E160" s="70" t="s">
        <v>131</v>
      </c>
      <c r="F160" s="21">
        <v>2500</v>
      </c>
      <c r="G160" s="21">
        <v>-1400</v>
      </c>
      <c r="H160" s="22">
        <f t="shared" si="8"/>
        <v>1100</v>
      </c>
    </row>
    <row r="161" spans="2:8" ht="15" customHeight="1">
      <c r="B161" s="15"/>
      <c r="C161" s="50"/>
      <c r="D161" s="95" t="s">
        <v>125</v>
      </c>
      <c r="E161" s="81" t="s">
        <v>126</v>
      </c>
      <c r="F161" s="21">
        <v>2300</v>
      </c>
      <c r="G161" s="21">
        <v>1000</v>
      </c>
      <c r="H161" s="22">
        <f t="shared" si="8"/>
        <v>3300</v>
      </c>
    </row>
    <row r="162" spans="2:8" ht="15" customHeight="1">
      <c r="B162" s="15"/>
      <c r="C162" s="45" t="s">
        <v>150</v>
      </c>
      <c r="D162" s="40"/>
      <c r="E162" s="41" t="s">
        <v>151</v>
      </c>
      <c r="F162" s="19">
        <v>174654</v>
      </c>
      <c r="G162" s="19">
        <f>SUM(G163:G168)</f>
        <v>-7495.639999999999</v>
      </c>
      <c r="H162" s="24">
        <f t="shared" si="8"/>
        <v>167158.36</v>
      </c>
    </row>
    <row r="163" spans="2:8" ht="15" customHeight="1">
      <c r="B163" s="15"/>
      <c r="C163" s="52"/>
      <c r="D163" s="63" t="s">
        <v>138</v>
      </c>
      <c r="E163" s="32" t="s">
        <v>129</v>
      </c>
      <c r="F163" s="21">
        <v>640</v>
      </c>
      <c r="G163" s="21">
        <v>350</v>
      </c>
      <c r="H163" s="22">
        <f t="shared" si="8"/>
        <v>990</v>
      </c>
    </row>
    <row r="164" spans="2:8" ht="15" customHeight="1">
      <c r="B164" s="15"/>
      <c r="C164" s="35"/>
      <c r="D164" s="63" t="s">
        <v>44</v>
      </c>
      <c r="E164" s="32" t="s">
        <v>55</v>
      </c>
      <c r="F164" s="21">
        <v>107550</v>
      </c>
      <c r="G164" s="21">
        <v>-7405</v>
      </c>
      <c r="H164" s="22">
        <f t="shared" si="8"/>
        <v>100145</v>
      </c>
    </row>
    <row r="165" spans="2:8" ht="15" customHeight="1">
      <c r="B165" s="15"/>
      <c r="C165" s="35"/>
      <c r="D165" s="63" t="s">
        <v>139</v>
      </c>
      <c r="E165" s="32" t="s">
        <v>140</v>
      </c>
      <c r="F165" s="21">
        <v>7178.9</v>
      </c>
      <c r="G165" s="21">
        <v>-275.64</v>
      </c>
      <c r="H165" s="22">
        <f t="shared" si="8"/>
        <v>6903.259999999999</v>
      </c>
    </row>
    <row r="166" spans="2:8" ht="15" customHeight="1">
      <c r="B166" s="15"/>
      <c r="C166" s="35"/>
      <c r="D166" s="63" t="s">
        <v>141</v>
      </c>
      <c r="E166" s="70" t="s">
        <v>57</v>
      </c>
      <c r="F166" s="21">
        <v>17580</v>
      </c>
      <c r="G166" s="21">
        <v>-90</v>
      </c>
      <c r="H166" s="22">
        <f t="shared" si="8"/>
        <v>17490</v>
      </c>
    </row>
    <row r="167" spans="2:8" ht="13.5" customHeight="1">
      <c r="B167" s="15"/>
      <c r="C167" s="35"/>
      <c r="D167" s="63" t="s">
        <v>142</v>
      </c>
      <c r="E167" s="70" t="s">
        <v>60</v>
      </c>
      <c r="F167" s="21">
        <v>2575</v>
      </c>
      <c r="G167" s="21">
        <v>-1075</v>
      </c>
      <c r="H167" s="22">
        <f t="shared" si="8"/>
        <v>1500</v>
      </c>
    </row>
    <row r="168" spans="2:8" ht="15" customHeight="1">
      <c r="B168" s="23"/>
      <c r="C168" s="35"/>
      <c r="D168" s="69" t="s">
        <v>65</v>
      </c>
      <c r="E168" s="70" t="s">
        <v>66</v>
      </c>
      <c r="F168" s="21">
        <v>17090</v>
      </c>
      <c r="G168" s="21">
        <v>1000</v>
      </c>
      <c r="H168" s="22">
        <f t="shared" si="8"/>
        <v>18090</v>
      </c>
    </row>
    <row r="169" spans="2:8" ht="15" customHeight="1">
      <c r="B169" s="5" t="s">
        <v>170</v>
      </c>
      <c r="C169" s="5"/>
      <c r="D169" s="6"/>
      <c r="E169" s="7" t="s">
        <v>171</v>
      </c>
      <c r="F169" s="8">
        <v>75000</v>
      </c>
      <c r="G169" s="8">
        <f>SUM(G170)</f>
        <v>0</v>
      </c>
      <c r="H169" s="8">
        <f t="shared" si="8"/>
        <v>75000</v>
      </c>
    </row>
    <row r="170" spans="2:8" ht="15" customHeight="1">
      <c r="B170" s="15"/>
      <c r="C170" s="30" t="s">
        <v>172</v>
      </c>
      <c r="D170" s="30"/>
      <c r="E170" s="16" t="s">
        <v>173</v>
      </c>
      <c r="F170" s="19">
        <v>60000</v>
      </c>
      <c r="G170" s="19">
        <f>SUM(G171:G172)</f>
        <v>0</v>
      </c>
      <c r="H170" s="24">
        <f t="shared" si="8"/>
        <v>60000</v>
      </c>
    </row>
    <row r="171" spans="2:8" ht="15" customHeight="1">
      <c r="B171" s="15"/>
      <c r="C171" s="30"/>
      <c r="D171" s="63" t="s">
        <v>141</v>
      </c>
      <c r="E171" s="70" t="s">
        <v>57</v>
      </c>
      <c r="F171" s="21">
        <v>2500</v>
      </c>
      <c r="G171" s="21">
        <v>500</v>
      </c>
      <c r="H171" s="22">
        <f t="shared" si="8"/>
        <v>3000</v>
      </c>
    </row>
    <row r="172" spans="2:8" ht="15" customHeight="1">
      <c r="B172" s="15"/>
      <c r="C172" s="50"/>
      <c r="D172" s="63" t="s">
        <v>22</v>
      </c>
      <c r="E172" s="81" t="s">
        <v>102</v>
      </c>
      <c r="F172" s="21">
        <v>11600</v>
      </c>
      <c r="G172" s="21">
        <v>-500</v>
      </c>
      <c r="H172" s="22">
        <f t="shared" si="8"/>
        <v>11100</v>
      </c>
    </row>
    <row r="173" spans="2:8" ht="15" customHeight="1">
      <c r="B173" s="5" t="s">
        <v>88</v>
      </c>
      <c r="C173" s="5"/>
      <c r="D173" s="6"/>
      <c r="E173" s="7" t="s">
        <v>89</v>
      </c>
      <c r="F173" s="8">
        <v>4173356.5</v>
      </c>
      <c r="G173" s="8">
        <f>SUM(G206,G202,G192,G190,G188,G186,G176,G174)</f>
        <v>-52631</v>
      </c>
      <c r="H173" s="8">
        <f t="shared" si="8"/>
        <v>4120725.5</v>
      </c>
    </row>
    <row r="174" spans="2:8" ht="17.25" customHeight="1">
      <c r="B174" s="46"/>
      <c r="C174" s="45" t="s">
        <v>114</v>
      </c>
      <c r="D174" s="45"/>
      <c r="E174" s="36" t="s">
        <v>115</v>
      </c>
      <c r="F174" s="19">
        <v>147683</v>
      </c>
      <c r="G174" s="78">
        <f>SUM(G175)</f>
        <v>-18000</v>
      </c>
      <c r="H174" s="78">
        <f t="shared" si="8"/>
        <v>129683</v>
      </c>
    </row>
    <row r="175" spans="2:8" ht="11.25" customHeight="1">
      <c r="B175" s="46"/>
      <c r="C175" s="79"/>
      <c r="D175" s="80" t="s">
        <v>100</v>
      </c>
      <c r="E175" s="81" t="s">
        <v>101</v>
      </c>
      <c r="F175" s="21">
        <v>147683</v>
      </c>
      <c r="G175" s="82">
        <v>-18000</v>
      </c>
      <c r="H175" s="82">
        <f t="shared" si="8"/>
        <v>129683</v>
      </c>
    </row>
    <row r="176" spans="2:8" ht="46.5" customHeight="1">
      <c r="B176" s="46"/>
      <c r="C176" s="45" t="s">
        <v>90</v>
      </c>
      <c r="D176" s="45"/>
      <c r="E176" s="36" t="s">
        <v>99</v>
      </c>
      <c r="F176" s="19">
        <v>2212960</v>
      </c>
      <c r="G176" s="78">
        <f>SUM(G177:G185)</f>
        <v>2038</v>
      </c>
      <c r="H176" s="78">
        <f t="shared" si="8"/>
        <v>2214998</v>
      </c>
    </row>
    <row r="177" spans="2:8" ht="15" customHeight="1">
      <c r="B177" s="46"/>
      <c r="C177" s="35"/>
      <c r="D177" s="80" t="s">
        <v>100</v>
      </c>
      <c r="E177" s="81" t="s">
        <v>101</v>
      </c>
      <c r="F177" s="21">
        <v>2144146</v>
      </c>
      <c r="G177" s="82">
        <v>1977</v>
      </c>
      <c r="H177" s="82">
        <f aca="true" t="shared" si="9" ref="H177:H182">SUM(F177:G177)</f>
        <v>2146123</v>
      </c>
    </row>
    <row r="178" spans="2:8" ht="15" customHeight="1">
      <c r="B178" s="46"/>
      <c r="C178" s="35"/>
      <c r="D178" s="80" t="s">
        <v>67</v>
      </c>
      <c r="E178" s="81" t="s">
        <v>25</v>
      </c>
      <c r="F178" s="21">
        <v>900</v>
      </c>
      <c r="G178" s="82">
        <v>-200</v>
      </c>
      <c r="H178" s="82">
        <f t="shared" si="9"/>
        <v>700</v>
      </c>
    </row>
    <row r="179" spans="2:8" ht="15" customHeight="1">
      <c r="B179" s="46"/>
      <c r="C179" s="35"/>
      <c r="D179" s="80" t="s">
        <v>113</v>
      </c>
      <c r="E179" s="81" t="s">
        <v>116</v>
      </c>
      <c r="F179" s="21">
        <v>5413</v>
      </c>
      <c r="G179" s="82">
        <v>17</v>
      </c>
      <c r="H179" s="82">
        <f t="shared" si="9"/>
        <v>5430</v>
      </c>
    </row>
    <row r="180" spans="2:8" ht="15" customHeight="1">
      <c r="B180" s="46"/>
      <c r="C180" s="35"/>
      <c r="D180" s="80" t="s">
        <v>117</v>
      </c>
      <c r="E180" s="81" t="s">
        <v>118</v>
      </c>
      <c r="F180" s="21">
        <v>300</v>
      </c>
      <c r="G180" s="82">
        <v>-300</v>
      </c>
      <c r="H180" s="82">
        <f t="shared" si="9"/>
        <v>0</v>
      </c>
    </row>
    <row r="181" spans="2:8" ht="15" customHeight="1">
      <c r="B181" s="46"/>
      <c r="C181" s="35"/>
      <c r="D181" s="80" t="s">
        <v>22</v>
      </c>
      <c r="E181" s="81" t="s">
        <v>102</v>
      </c>
      <c r="F181" s="21">
        <v>7680</v>
      </c>
      <c r="G181" s="82">
        <v>1100</v>
      </c>
      <c r="H181" s="82">
        <f t="shared" si="9"/>
        <v>8780</v>
      </c>
    </row>
    <row r="182" spans="2:8" ht="15" customHeight="1">
      <c r="B182" s="46"/>
      <c r="C182" s="35"/>
      <c r="D182" s="80" t="s">
        <v>119</v>
      </c>
      <c r="E182" s="81" t="s">
        <v>120</v>
      </c>
      <c r="F182" s="21">
        <v>238</v>
      </c>
      <c r="G182" s="82">
        <v>47</v>
      </c>
      <c r="H182" s="82">
        <f t="shared" si="9"/>
        <v>285</v>
      </c>
    </row>
    <row r="183" spans="2:8" ht="15" customHeight="1">
      <c r="B183" s="46"/>
      <c r="C183" s="79"/>
      <c r="D183" s="80" t="s">
        <v>121</v>
      </c>
      <c r="E183" s="81" t="s">
        <v>122</v>
      </c>
      <c r="F183" s="21">
        <v>1185</v>
      </c>
      <c r="G183" s="82">
        <v>-85</v>
      </c>
      <c r="H183" s="82">
        <f aca="true" t="shared" si="10" ref="H183:H210">SUM(F183:G183)</f>
        <v>1100</v>
      </c>
    </row>
    <row r="184" spans="2:8" ht="15" customHeight="1">
      <c r="B184" s="46"/>
      <c r="C184" s="79"/>
      <c r="D184" s="80" t="s">
        <v>123</v>
      </c>
      <c r="E184" s="81" t="s">
        <v>124</v>
      </c>
      <c r="F184" s="21">
        <v>885</v>
      </c>
      <c r="G184" s="82">
        <v>115</v>
      </c>
      <c r="H184" s="82">
        <f t="shared" si="10"/>
        <v>1000</v>
      </c>
    </row>
    <row r="185" spans="2:8" ht="26.25" customHeight="1">
      <c r="B185" s="46"/>
      <c r="C185" s="79"/>
      <c r="D185" s="80" t="s">
        <v>125</v>
      </c>
      <c r="E185" s="81" t="s">
        <v>126</v>
      </c>
      <c r="F185" s="21">
        <v>1680</v>
      </c>
      <c r="G185" s="82">
        <v>-633</v>
      </c>
      <c r="H185" s="82">
        <f t="shared" si="10"/>
        <v>1047</v>
      </c>
    </row>
    <row r="186" spans="2:8" ht="79.5" customHeight="1">
      <c r="B186" s="48"/>
      <c r="C186" s="45" t="s">
        <v>92</v>
      </c>
      <c r="D186" s="45"/>
      <c r="E186" s="9" t="s">
        <v>103</v>
      </c>
      <c r="F186" s="83">
        <v>26897</v>
      </c>
      <c r="G186" s="83">
        <f>SUM(G187)</f>
        <v>-427</v>
      </c>
      <c r="H186" s="84">
        <f t="shared" si="10"/>
        <v>26470</v>
      </c>
    </row>
    <row r="187" spans="2:8" ht="15" customHeight="1">
      <c r="B187" s="48"/>
      <c r="C187" s="85"/>
      <c r="D187" s="85" t="s">
        <v>104</v>
      </c>
      <c r="E187" s="86" t="s">
        <v>105</v>
      </c>
      <c r="F187" s="87">
        <v>26897</v>
      </c>
      <c r="G187" s="21">
        <v>-427</v>
      </c>
      <c r="H187" s="22">
        <f t="shared" si="10"/>
        <v>26470</v>
      </c>
    </row>
    <row r="188" spans="2:8" ht="13.5" customHeight="1">
      <c r="B188" s="48"/>
      <c r="C188" s="17" t="s">
        <v>94</v>
      </c>
      <c r="D188" s="88"/>
      <c r="E188" s="41" t="s">
        <v>106</v>
      </c>
      <c r="F188" s="89">
        <v>568500</v>
      </c>
      <c r="G188" s="19">
        <f>SUM(G189)</f>
        <v>-21500</v>
      </c>
      <c r="H188" s="90">
        <f t="shared" si="10"/>
        <v>547000</v>
      </c>
    </row>
    <row r="189" spans="2:8" ht="12.75" customHeight="1">
      <c r="B189" s="48"/>
      <c r="C189" s="17"/>
      <c r="D189" s="10">
        <v>3110</v>
      </c>
      <c r="E189" s="20" t="s">
        <v>101</v>
      </c>
      <c r="F189" s="21">
        <v>552691.2</v>
      </c>
      <c r="G189" s="21">
        <v>-21500</v>
      </c>
      <c r="H189" s="22">
        <f t="shared" si="10"/>
        <v>531191.2</v>
      </c>
    </row>
    <row r="190" spans="2:8" ht="13.5" customHeight="1">
      <c r="B190" s="48"/>
      <c r="C190" s="17" t="s">
        <v>127</v>
      </c>
      <c r="D190" s="88"/>
      <c r="E190" s="41" t="s">
        <v>128</v>
      </c>
      <c r="F190" s="89">
        <v>60325</v>
      </c>
      <c r="G190" s="19">
        <f>SUM(G191)</f>
        <v>-4000</v>
      </c>
      <c r="H190" s="90">
        <f t="shared" si="10"/>
        <v>56325</v>
      </c>
    </row>
    <row r="191" spans="2:8" ht="12.75" customHeight="1">
      <c r="B191" s="48"/>
      <c r="C191" s="17"/>
      <c r="D191" s="10">
        <v>3110</v>
      </c>
      <c r="E191" s="20" t="s">
        <v>101</v>
      </c>
      <c r="F191" s="21">
        <v>60325</v>
      </c>
      <c r="G191" s="21">
        <v>-4000</v>
      </c>
      <c r="H191" s="22">
        <f t="shared" si="10"/>
        <v>56325</v>
      </c>
    </row>
    <row r="192" spans="2:8" ht="12.75" customHeight="1">
      <c r="B192" s="48"/>
      <c r="C192" s="17" t="s">
        <v>107</v>
      </c>
      <c r="D192" s="18"/>
      <c r="E192" s="9" t="s">
        <v>108</v>
      </c>
      <c r="F192" s="19">
        <v>415950</v>
      </c>
      <c r="G192" s="19">
        <f>SUM(G193:G201)</f>
        <v>0</v>
      </c>
      <c r="H192" s="24">
        <f t="shared" si="10"/>
        <v>415950</v>
      </c>
    </row>
    <row r="193" spans="2:8" ht="12.75" customHeight="1">
      <c r="B193" s="48"/>
      <c r="C193" s="17"/>
      <c r="D193" s="10">
        <v>3020</v>
      </c>
      <c r="E193" s="20" t="s">
        <v>129</v>
      </c>
      <c r="F193" s="21">
        <v>2100</v>
      </c>
      <c r="G193" s="21">
        <v>400</v>
      </c>
      <c r="H193" s="22">
        <f t="shared" si="10"/>
        <v>2500</v>
      </c>
    </row>
    <row r="194" spans="2:8" ht="12.75" customHeight="1">
      <c r="B194" s="48"/>
      <c r="C194" s="17"/>
      <c r="D194" s="80" t="s">
        <v>113</v>
      </c>
      <c r="E194" s="81" t="s">
        <v>116</v>
      </c>
      <c r="F194" s="21">
        <v>8500</v>
      </c>
      <c r="G194" s="21">
        <v>1500</v>
      </c>
      <c r="H194" s="22">
        <f t="shared" si="10"/>
        <v>10000</v>
      </c>
    </row>
    <row r="195" spans="2:8" ht="12.75" customHeight="1">
      <c r="B195" s="48"/>
      <c r="C195" s="17"/>
      <c r="D195" s="80" t="s">
        <v>117</v>
      </c>
      <c r="E195" s="81" t="s">
        <v>118</v>
      </c>
      <c r="F195" s="87">
        <v>1000</v>
      </c>
      <c r="G195" s="21">
        <v>-500</v>
      </c>
      <c r="H195" s="22">
        <f t="shared" si="10"/>
        <v>500</v>
      </c>
    </row>
    <row r="196" spans="2:8" ht="12.75" customHeight="1">
      <c r="B196" s="48"/>
      <c r="C196" s="15"/>
      <c r="D196" s="80" t="s">
        <v>22</v>
      </c>
      <c r="E196" s="81" t="s">
        <v>102</v>
      </c>
      <c r="F196" s="91">
        <v>16594.66</v>
      </c>
      <c r="G196" s="21">
        <v>1100</v>
      </c>
      <c r="H196" s="22">
        <f t="shared" si="10"/>
        <v>17694.66</v>
      </c>
    </row>
    <row r="197" spans="2:8" ht="12.75" customHeight="1">
      <c r="B197" s="48"/>
      <c r="C197" s="15"/>
      <c r="D197" s="80" t="s">
        <v>121</v>
      </c>
      <c r="E197" s="81" t="s">
        <v>122</v>
      </c>
      <c r="F197" s="87">
        <v>2901</v>
      </c>
      <c r="G197" s="21">
        <v>-550</v>
      </c>
      <c r="H197" s="22">
        <f t="shared" si="10"/>
        <v>2351</v>
      </c>
    </row>
    <row r="198" spans="2:8" ht="12.75" customHeight="1">
      <c r="B198" s="48"/>
      <c r="C198" s="15"/>
      <c r="D198" s="80" t="s">
        <v>123</v>
      </c>
      <c r="E198" s="81" t="s">
        <v>124</v>
      </c>
      <c r="F198" s="91">
        <v>2160</v>
      </c>
      <c r="G198" s="21">
        <v>-550</v>
      </c>
      <c r="H198" s="22">
        <f t="shared" si="10"/>
        <v>1610</v>
      </c>
    </row>
    <row r="199" spans="2:8" ht="12.75" customHeight="1">
      <c r="B199" s="48"/>
      <c r="C199" s="15"/>
      <c r="D199" s="94" t="s">
        <v>130</v>
      </c>
      <c r="E199" s="81" t="s">
        <v>131</v>
      </c>
      <c r="F199" s="87">
        <v>300</v>
      </c>
      <c r="G199" s="21">
        <v>-200</v>
      </c>
      <c r="H199" s="22">
        <f t="shared" si="10"/>
        <v>100</v>
      </c>
    </row>
    <row r="200" spans="2:8" ht="12.75" customHeight="1">
      <c r="B200" s="48"/>
      <c r="C200" s="15"/>
      <c r="D200" s="94" t="s">
        <v>109</v>
      </c>
      <c r="E200" s="81" t="s">
        <v>132</v>
      </c>
      <c r="F200" s="87">
        <v>1019</v>
      </c>
      <c r="G200" s="21">
        <v>-600</v>
      </c>
      <c r="H200" s="22">
        <f t="shared" si="10"/>
        <v>419</v>
      </c>
    </row>
    <row r="201" spans="2:8" ht="12.75" customHeight="1">
      <c r="B201" s="48"/>
      <c r="C201" s="15"/>
      <c r="D201" s="80" t="s">
        <v>125</v>
      </c>
      <c r="E201" s="81" t="s">
        <v>126</v>
      </c>
      <c r="F201" s="91">
        <v>2300</v>
      </c>
      <c r="G201" s="21">
        <v>-600</v>
      </c>
      <c r="H201" s="22">
        <f t="shared" si="10"/>
        <v>1700</v>
      </c>
    </row>
    <row r="202" spans="2:8" ht="18.75" customHeight="1">
      <c r="B202" s="48"/>
      <c r="C202" s="17" t="s">
        <v>110</v>
      </c>
      <c r="D202" s="18"/>
      <c r="E202" s="9" t="s">
        <v>111</v>
      </c>
      <c r="F202" s="19">
        <v>157645</v>
      </c>
      <c r="G202" s="19">
        <f>SUM(G203:G205)</f>
        <v>-2500</v>
      </c>
      <c r="H202" s="24">
        <f t="shared" si="10"/>
        <v>155145</v>
      </c>
    </row>
    <row r="203" spans="2:8" ht="12.75" customHeight="1">
      <c r="B203" s="48"/>
      <c r="C203" s="17"/>
      <c r="D203" s="10">
        <v>4010</v>
      </c>
      <c r="E203" s="20" t="s">
        <v>133</v>
      </c>
      <c r="F203" s="21">
        <v>21465</v>
      </c>
      <c r="G203" s="21">
        <v>355</v>
      </c>
      <c r="H203" s="22">
        <f t="shared" si="10"/>
        <v>21820</v>
      </c>
    </row>
    <row r="204" spans="2:8" ht="12.75" customHeight="1">
      <c r="B204" s="48"/>
      <c r="C204" s="17"/>
      <c r="D204" s="10">
        <v>4110</v>
      </c>
      <c r="E204" s="20" t="s">
        <v>112</v>
      </c>
      <c r="F204" s="21">
        <v>24104</v>
      </c>
      <c r="G204" s="21">
        <v>-355</v>
      </c>
      <c r="H204" s="22">
        <f t="shared" si="10"/>
        <v>23749</v>
      </c>
    </row>
    <row r="205" spans="2:8" ht="24" customHeight="1">
      <c r="B205" s="48"/>
      <c r="C205" s="17"/>
      <c r="D205" s="10">
        <v>4170</v>
      </c>
      <c r="E205" s="20" t="s">
        <v>134</v>
      </c>
      <c r="F205" s="21">
        <v>108500</v>
      </c>
      <c r="G205" s="21">
        <v>-2500</v>
      </c>
      <c r="H205" s="22">
        <f t="shared" si="10"/>
        <v>106000</v>
      </c>
    </row>
    <row r="206" spans="2:8" ht="22.5" customHeight="1">
      <c r="B206" s="48"/>
      <c r="C206" s="45" t="s">
        <v>96</v>
      </c>
      <c r="D206" s="45"/>
      <c r="E206" s="36" t="s">
        <v>9</v>
      </c>
      <c r="F206" s="92">
        <v>400944</v>
      </c>
      <c r="G206" s="78">
        <f>SUM(G207:G210)</f>
        <v>-8242</v>
      </c>
      <c r="H206" s="78">
        <f t="shared" si="10"/>
        <v>392702</v>
      </c>
    </row>
    <row r="207" spans="2:8" ht="12.75">
      <c r="B207" s="48"/>
      <c r="C207" s="93"/>
      <c r="D207" s="80" t="s">
        <v>100</v>
      </c>
      <c r="E207" s="81" t="s">
        <v>101</v>
      </c>
      <c r="F207" s="87">
        <v>378110</v>
      </c>
      <c r="G207" s="82">
        <v>-7100</v>
      </c>
      <c r="H207" s="82">
        <f t="shared" si="10"/>
        <v>371010</v>
      </c>
    </row>
    <row r="208" spans="2:8" ht="12.75">
      <c r="B208" s="48"/>
      <c r="C208" s="79"/>
      <c r="D208" s="80" t="s">
        <v>113</v>
      </c>
      <c r="E208" s="56" t="s">
        <v>64</v>
      </c>
      <c r="F208" s="87">
        <v>12110</v>
      </c>
      <c r="G208" s="82">
        <v>-229</v>
      </c>
      <c r="H208" s="82">
        <f t="shared" si="10"/>
        <v>11881</v>
      </c>
    </row>
    <row r="209" spans="2:8" ht="12.75">
      <c r="B209" s="48"/>
      <c r="C209" s="79"/>
      <c r="D209" s="80" t="s">
        <v>22</v>
      </c>
      <c r="E209" s="56" t="s">
        <v>64</v>
      </c>
      <c r="F209" s="87">
        <v>3250</v>
      </c>
      <c r="G209" s="82">
        <v>-910</v>
      </c>
      <c r="H209" s="82">
        <f t="shared" si="10"/>
        <v>2340</v>
      </c>
    </row>
    <row r="210" spans="2:8" ht="12.75">
      <c r="B210" s="48"/>
      <c r="C210" s="79"/>
      <c r="D210" s="80" t="s">
        <v>123</v>
      </c>
      <c r="E210" s="81" t="s">
        <v>124</v>
      </c>
      <c r="F210" s="91">
        <v>30</v>
      </c>
      <c r="G210" s="21">
        <v>-3</v>
      </c>
      <c r="H210" s="22">
        <f t="shared" si="10"/>
        <v>27</v>
      </c>
    </row>
    <row r="211" spans="2:8" ht="22.5">
      <c r="B211" s="5" t="s">
        <v>52</v>
      </c>
      <c r="C211" s="5"/>
      <c r="D211" s="6"/>
      <c r="E211" s="7" t="s">
        <v>53</v>
      </c>
      <c r="F211" s="8">
        <v>188541.2</v>
      </c>
      <c r="G211" s="8">
        <f>SUM(G212)</f>
        <v>0</v>
      </c>
      <c r="H211" s="8">
        <f aca="true" t="shared" si="11" ref="H211:H218">SUM(F211:G211)</f>
        <v>188541.2</v>
      </c>
    </row>
    <row r="212" spans="2:8" ht="12.75">
      <c r="B212" s="15"/>
      <c r="C212" s="37" t="s">
        <v>54</v>
      </c>
      <c r="D212" s="67"/>
      <c r="E212" s="53" t="s">
        <v>9</v>
      </c>
      <c r="F212" s="19">
        <v>182541.2</v>
      </c>
      <c r="G212" s="19">
        <f>SUM(G213:G218)</f>
        <v>0</v>
      </c>
      <c r="H212" s="24">
        <f t="shared" si="11"/>
        <v>182541.2</v>
      </c>
    </row>
    <row r="213" spans="2:8" ht="12.75">
      <c r="B213" s="15"/>
      <c r="C213" s="68"/>
      <c r="D213" s="69" t="s">
        <v>56</v>
      </c>
      <c r="E213" s="71" t="s">
        <v>57</v>
      </c>
      <c r="F213" s="21">
        <v>9247.69</v>
      </c>
      <c r="G213" s="21">
        <v>915.96</v>
      </c>
      <c r="H213" s="22">
        <f t="shared" si="11"/>
        <v>10163.650000000001</v>
      </c>
    </row>
    <row r="214" spans="2:8" ht="12.75">
      <c r="B214" s="15"/>
      <c r="C214" s="68"/>
      <c r="D214" s="69" t="s">
        <v>58</v>
      </c>
      <c r="E214" s="70" t="s">
        <v>57</v>
      </c>
      <c r="F214" s="21">
        <v>673.36</v>
      </c>
      <c r="G214" s="21">
        <v>161.64</v>
      </c>
      <c r="H214" s="22">
        <f t="shared" si="11"/>
        <v>835</v>
      </c>
    </row>
    <row r="215" spans="2:8" ht="12.75">
      <c r="B215" s="15"/>
      <c r="C215" s="68"/>
      <c r="D215" s="69" t="s">
        <v>59</v>
      </c>
      <c r="E215" s="70" t="s">
        <v>60</v>
      </c>
      <c r="F215" s="21">
        <v>1086.26</v>
      </c>
      <c r="G215" s="21">
        <v>155.89</v>
      </c>
      <c r="H215" s="22">
        <f t="shared" si="11"/>
        <v>1242.15</v>
      </c>
    </row>
    <row r="216" spans="2:8" ht="12.75">
      <c r="B216" s="15"/>
      <c r="C216" s="68"/>
      <c r="D216" s="69" t="s">
        <v>61</v>
      </c>
      <c r="E216" s="70" t="s">
        <v>60</v>
      </c>
      <c r="F216" s="21">
        <v>74.4</v>
      </c>
      <c r="G216" s="21">
        <v>27.51</v>
      </c>
      <c r="H216" s="22">
        <f t="shared" si="11"/>
        <v>101.91000000000001</v>
      </c>
    </row>
    <row r="217" spans="2:8" ht="12.75">
      <c r="B217" s="15"/>
      <c r="C217" s="68"/>
      <c r="D217" s="69" t="s">
        <v>62</v>
      </c>
      <c r="E217" s="70" t="s">
        <v>25</v>
      </c>
      <c r="F217" s="21">
        <v>16191.75</v>
      </c>
      <c r="G217" s="21">
        <v>-1071.85</v>
      </c>
      <c r="H217" s="22">
        <f t="shared" si="11"/>
        <v>15119.9</v>
      </c>
    </row>
    <row r="218" spans="2:8" ht="12.75">
      <c r="B218" s="15"/>
      <c r="C218" s="68"/>
      <c r="D218" s="69" t="s">
        <v>63</v>
      </c>
      <c r="E218" s="70" t="s">
        <v>25</v>
      </c>
      <c r="F218" s="21">
        <v>2191.25</v>
      </c>
      <c r="G218" s="21">
        <v>-189.15</v>
      </c>
      <c r="H218" s="22">
        <f t="shared" si="11"/>
        <v>2002.1</v>
      </c>
    </row>
    <row r="219" spans="2:8" ht="12.75">
      <c r="B219" s="5" t="s">
        <v>36</v>
      </c>
      <c r="C219" s="5"/>
      <c r="D219" s="6"/>
      <c r="E219" s="7" t="s">
        <v>37</v>
      </c>
      <c r="F219" s="8">
        <v>504252.14</v>
      </c>
      <c r="G219" s="8">
        <f>SUM(G220)</f>
        <v>-25303.7</v>
      </c>
      <c r="H219" s="8">
        <f aca="true" t="shared" si="12" ref="H219:H236">SUM(F219:G219)</f>
        <v>478948.44</v>
      </c>
    </row>
    <row r="220" spans="2:8" ht="12.75">
      <c r="B220" s="47"/>
      <c r="C220" s="37" t="s">
        <v>38</v>
      </c>
      <c r="E220" s="17" t="s">
        <v>39</v>
      </c>
      <c r="F220" s="38">
        <v>188992.14</v>
      </c>
      <c r="G220" s="38">
        <f>SUM(G221:G225)</f>
        <v>-25303.7</v>
      </c>
      <c r="H220" s="38">
        <f t="shared" si="12"/>
        <v>163688.44</v>
      </c>
    </row>
    <row r="221" spans="2:8" ht="22.5">
      <c r="B221" s="48"/>
      <c r="C221" s="49"/>
      <c r="D221" s="63" t="s">
        <v>138</v>
      </c>
      <c r="E221" s="32" t="s">
        <v>129</v>
      </c>
      <c r="F221" s="21">
        <v>12136</v>
      </c>
      <c r="G221" s="21">
        <v>-2336</v>
      </c>
      <c r="H221" s="22">
        <f t="shared" si="12"/>
        <v>9800</v>
      </c>
    </row>
    <row r="222" spans="2:8" ht="12.75">
      <c r="B222" s="48"/>
      <c r="C222" s="68"/>
      <c r="D222" s="63" t="s">
        <v>44</v>
      </c>
      <c r="E222" s="32" t="s">
        <v>55</v>
      </c>
      <c r="F222" s="21">
        <v>131498</v>
      </c>
      <c r="G222" s="21">
        <v>-19590</v>
      </c>
      <c r="H222" s="22">
        <f t="shared" si="12"/>
        <v>111908</v>
      </c>
    </row>
    <row r="223" spans="2:8" ht="12.75">
      <c r="B223" s="48"/>
      <c r="C223" s="68"/>
      <c r="D223" s="63" t="s">
        <v>139</v>
      </c>
      <c r="E223" s="32" t="s">
        <v>140</v>
      </c>
      <c r="F223" s="21">
        <v>7385.72</v>
      </c>
      <c r="G223" s="21">
        <v>-1777.7</v>
      </c>
      <c r="H223" s="22">
        <f t="shared" si="12"/>
        <v>5608.02</v>
      </c>
    </row>
    <row r="224" spans="2:8" ht="12.75">
      <c r="B224" s="48"/>
      <c r="C224" s="68"/>
      <c r="D224" s="63" t="s">
        <v>141</v>
      </c>
      <c r="E224" s="70" t="s">
        <v>57</v>
      </c>
      <c r="F224" s="21">
        <v>24340</v>
      </c>
      <c r="G224" s="21">
        <v>-900</v>
      </c>
      <c r="H224" s="22">
        <f t="shared" si="12"/>
        <v>23440</v>
      </c>
    </row>
    <row r="225" spans="2:8" ht="12.75">
      <c r="B225" s="48"/>
      <c r="C225" s="68"/>
      <c r="D225" s="63" t="s">
        <v>142</v>
      </c>
      <c r="E225" s="70" t="s">
        <v>60</v>
      </c>
      <c r="F225" s="21">
        <v>3785</v>
      </c>
      <c r="G225" s="21">
        <v>-700</v>
      </c>
      <c r="H225" s="22">
        <f t="shared" si="12"/>
        <v>3085</v>
      </c>
    </row>
    <row r="226" spans="2:8" ht="22.5">
      <c r="B226" s="5" t="s">
        <v>174</v>
      </c>
      <c r="C226" s="5"/>
      <c r="D226" s="6"/>
      <c r="E226" s="7" t="s">
        <v>175</v>
      </c>
      <c r="F226" s="8">
        <v>2850775.55</v>
      </c>
      <c r="G226" s="8">
        <f>SUM(G227)</f>
        <v>30600</v>
      </c>
      <c r="H226" s="8">
        <f aca="true" t="shared" si="13" ref="H226:H232">SUM(F226:G226)</f>
        <v>2881375.55</v>
      </c>
    </row>
    <row r="227" spans="2:8" ht="12.75">
      <c r="B227" s="47"/>
      <c r="C227" s="37" t="s">
        <v>176</v>
      </c>
      <c r="E227" s="17" t="s">
        <v>177</v>
      </c>
      <c r="F227" s="38">
        <v>150359.34</v>
      </c>
      <c r="G227" s="38">
        <f>SUM(G228:G229)</f>
        <v>30600</v>
      </c>
      <c r="H227" s="38">
        <f t="shared" si="13"/>
        <v>180959.34</v>
      </c>
    </row>
    <row r="228" spans="2:8" ht="12.75">
      <c r="B228" s="48"/>
      <c r="C228" s="49"/>
      <c r="D228" s="63" t="s">
        <v>65</v>
      </c>
      <c r="E228" s="70" t="s">
        <v>66</v>
      </c>
      <c r="F228" s="21">
        <v>107260</v>
      </c>
      <c r="G228" s="21">
        <v>30000</v>
      </c>
      <c r="H228" s="22">
        <f t="shared" si="13"/>
        <v>137260</v>
      </c>
    </row>
    <row r="229" spans="2:8" ht="12.75">
      <c r="B229" s="48"/>
      <c r="C229" s="49"/>
      <c r="D229" s="63" t="s">
        <v>117</v>
      </c>
      <c r="E229" s="81" t="s">
        <v>118</v>
      </c>
      <c r="F229" s="21">
        <v>24865</v>
      </c>
      <c r="G229" s="21">
        <v>600</v>
      </c>
      <c r="H229" s="22">
        <f t="shared" si="13"/>
        <v>25465</v>
      </c>
    </row>
    <row r="230" spans="2:8" ht="22.5">
      <c r="B230" s="5" t="s">
        <v>183</v>
      </c>
      <c r="C230" s="5"/>
      <c r="D230" s="6"/>
      <c r="E230" s="7" t="s">
        <v>184</v>
      </c>
      <c r="F230" s="8">
        <v>516680.78</v>
      </c>
      <c r="G230" s="8">
        <f>SUM(G231)</f>
        <v>1500</v>
      </c>
      <c r="H230" s="8">
        <f t="shared" si="13"/>
        <v>518180.78</v>
      </c>
    </row>
    <row r="231" spans="2:8" ht="12.75">
      <c r="B231" s="29"/>
      <c r="C231" s="30" t="s">
        <v>191</v>
      </c>
      <c r="D231" s="30"/>
      <c r="E231" s="16" t="s">
        <v>185</v>
      </c>
      <c r="F231" s="19">
        <v>101500</v>
      </c>
      <c r="G231" s="19">
        <f>SUM(G232:G232)</f>
        <v>1500</v>
      </c>
      <c r="H231" s="24">
        <f t="shared" si="13"/>
        <v>103000</v>
      </c>
    </row>
    <row r="232" spans="2:8" ht="12.75">
      <c r="B232" s="29"/>
      <c r="C232" s="31"/>
      <c r="D232" s="31" t="s">
        <v>188</v>
      </c>
      <c r="E232" s="32" t="s">
        <v>189</v>
      </c>
      <c r="F232" s="43">
        <v>101500</v>
      </c>
      <c r="G232" s="43">
        <v>1500</v>
      </c>
      <c r="H232" s="44">
        <f t="shared" si="13"/>
        <v>103000</v>
      </c>
    </row>
    <row r="233" spans="2:8" ht="12.75">
      <c r="B233" s="5" t="s">
        <v>156</v>
      </c>
      <c r="C233" s="5"/>
      <c r="D233" s="6"/>
      <c r="E233" s="7" t="s">
        <v>158</v>
      </c>
      <c r="F233" s="8">
        <v>56584.57</v>
      </c>
      <c r="G233" s="8">
        <f>SUM(G234)</f>
        <v>783.13</v>
      </c>
      <c r="H233" s="8">
        <f t="shared" si="12"/>
        <v>57367.7</v>
      </c>
    </row>
    <row r="234" spans="2:8" ht="21.75">
      <c r="B234" s="46"/>
      <c r="C234" s="17" t="s">
        <v>157</v>
      </c>
      <c r="D234" s="18"/>
      <c r="E234" s="9" t="s">
        <v>159</v>
      </c>
      <c r="F234" s="19">
        <v>56584.57</v>
      </c>
      <c r="G234" s="19">
        <f>SUM(G235:G235)</f>
        <v>783.13</v>
      </c>
      <c r="H234" s="24">
        <f t="shared" si="12"/>
        <v>57367.7</v>
      </c>
    </row>
    <row r="235" spans="2:8" ht="12.75">
      <c r="B235" s="46"/>
      <c r="C235" s="34"/>
      <c r="D235" s="51" t="s">
        <v>148</v>
      </c>
      <c r="E235" s="62" t="s">
        <v>154</v>
      </c>
      <c r="F235" s="43">
        <v>6584.57</v>
      </c>
      <c r="G235" s="43">
        <v>783.13</v>
      </c>
      <c r="H235" s="44">
        <f t="shared" si="12"/>
        <v>7367.7</v>
      </c>
    </row>
    <row r="236" spans="2:8" ht="12.75">
      <c r="B236" s="11"/>
      <c r="C236" s="11"/>
      <c r="D236" s="11"/>
      <c r="E236" s="12" t="s">
        <v>5</v>
      </c>
      <c r="F236" s="13">
        <v>21820615.7</v>
      </c>
      <c r="G236" s="13">
        <f>SUM(G81,G84,G87,G98,G122,G126,G169,G173,G211,G219,G226,G233,G230)</f>
        <v>26499.999999999993</v>
      </c>
      <c r="H236" s="14">
        <f t="shared" si="12"/>
        <v>21847115.7</v>
      </c>
    </row>
    <row r="237" ht="12.75">
      <c r="F237" t="s">
        <v>6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2013-12-02T10:44:12Z</cp:lastPrinted>
  <dcterms:modified xsi:type="dcterms:W3CDTF">2013-12-02T10:44:32Z</dcterms:modified>
  <cp:category/>
  <cp:version/>
  <cp:contentType/>
  <cp:contentStatus/>
</cp:coreProperties>
</file>