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<sst xmlns="http://schemas.openxmlformats.org/spreadsheetml/2006/main" count="180" uniqueCount="114">
  <si>
    <t>Dział</t>
  </si>
  <si>
    <t>Rozdział</t>
  </si>
  <si>
    <t>§</t>
  </si>
  <si>
    <t>Treść</t>
  </si>
  <si>
    <t>Wydatki przed zmianą</t>
  </si>
  <si>
    <t>Razem :</t>
  </si>
  <si>
    <t xml:space="preserve"> </t>
  </si>
  <si>
    <t xml:space="preserve">zmiana wydatków </t>
  </si>
  <si>
    <t>Wydatki po zmianie</t>
  </si>
  <si>
    <t>Plan wydatków budżetu Gminy na 2012r.</t>
  </si>
  <si>
    <t>852</t>
  </si>
  <si>
    <t xml:space="preserve">Pomoc społeczna </t>
  </si>
  <si>
    <t>85295</t>
  </si>
  <si>
    <t>Pozostała działalność</t>
  </si>
  <si>
    <t xml:space="preserve">Dodatkowe wynagrodzenie roczne </t>
  </si>
  <si>
    <t xml:space="preserve">Świadczenia społeczne </t>
  </si>
  <si>
    <t>750</t>
  </si>
  <si>
    <t>Administracja publiczna</t>
  </si>
  <si>
    <t>75023</t>
  </si>
  <si>
    <t>Urzędy gmin</t>
  </si>
  <si>
    <t xml:space="preserve">Zakup materiałów i wyposażenia </t>
  </si>
  <si>
    <t xml:space="preserve">Załącznik Nr 2  do Uchwały Rady Gminy Sorkwity </t>
  </si>
  <si>
    <t xml:space="preserve">Załącznik Nr 1  do Uchwały Rady Gminy Sorkwity </t>
  </si>
  <si>
    <t>Plan dochodów budżetu Gminy na 2012r.</t>
  </si>
  <si>
    <t>Dochody  przed zmianą</t>
  </si>
  <si>
    <t>Dochody  po zmianach</t>
  </si>
  <si>
    <t>Zmiana dochodow</t>
  </si>
  <si>
    <t>Dotacje celowe otrzymane z budżetu państwa na realizację własnych zadań bieżących</t>
  </si>
  <si>
    <t>85214</t>
  </si>
  <si>
    <t>Zasiłki i pomoc w naturze oraz składki na ubezpieczenia emerytalno-rentowe</t>
  </si>
  <si>
    <t>3110</t>
  </si>
  <si>
    <t>Świadczenia społeczne</t>
  </si>
  <si>
    <t>Pomoc społeczna</t>
  </si>
  <si>
    <t>85212</t>
  </si>
  <si>
    <t>Świadczenia rodzinne ,zaliczka alimentacyjna oraz składki na ubezpieczenia emerytalne i rentowe z ubezpieczenia społecznego</t>
  </si>
  <si>
    <t>2010</t>
  </si>
  <si>
    <t>Dotacje celowe otrzymane z budżetu państwa na realizację zadań bieżących z zakresu administracji rządowej</t>
  </si>
  <si>
    <t>2030</t>
  </si>
  <si>
    <t xml:space="preserve">Wydatki na zakupy inwestycyjne </t>
  </si>
  <si>
    <t>4010</t>
  </si>
  <si>
    <t>900</t>
  </si>
  <si>
    <t>Gospodarka komunalna i ochrona środowiska</t>
  </si>
  <si>
    <t>Swiadczenia społeczne</t>
  </si>
  <si>
    <t>4440</t>
  </si>
  <si>
    <t>Odpis na ZFŚS</t>
  </si>
  <si>
    <t>853</t>
  </si>
  <si>
    <t>Pozostałe działania w zakresie polityki społecznej</t>
  </si>
  <si>
    <t>85395</t>
  </si>
  <si>
    <t>4017</t>
  </si>
  <si>
    <t>Wynagrodzenia osobowe pracowników</t>
  </si>
  <si>
    <t>4117</t>
  </si>
  <si>
    <t>Składki na ubezpieczenia społeczne</t>
  </si>
  <si>
    <t>4119</t>
  </si>
  <si>
    <t>4127</t>
  </si>
  <si>
    <t>Składki na Fundusz Pracy</t>
  </si>
  <si>
    <t>4129</t>
  </si>
  <si>
    <t>4177</t>
  </si>
  <si>
    <t>Wynagrodzenia bezosobowe pracowników</t>
  </si>
  <si>
    <t>4179</t>
  </si>
  <si>
    <t>4287</t>
  </si>
  <si>
    <t>Zakup usług zdrowotnych</t>
  </si>
  <si>
    <t>4289</t>
  </si>
  <si>
    <t>4307</t>
  </si>
  <si>
    <t>Zakup usług pozostałych</t>
  </si>
  <si>
    <t>4309</t>
  </si>
  <si>
    <t>85213</t>
  </si>
  <si>
    <t xml:space="preserve">Pozostałe zadania w zakresie polityki społecznej </t>
  </si>
  <si>
    <t>2009</t>
  </si>
  <si>
    <t>Dotacje rozwolowe oraz środki na finansowanie Wspólnej Polityki Rolnej</t>
  </si>
  <si>
    <t>Składki na ubezpieczenia zdrowotne opłacane za osoby pobierające niektóre świadczenia z pomocy społecznej , niektóre świadczenia rodzinne oraz za osoby uczestniczące w zajęciach centrum integracji społecznej</t>
  </si>
  <si>
    <t>85216</t>
  </si>
  <si>
    <t>Zasiłki stałe</t>
  </si>
  <si>
    <t>754</t>
  </si>
  <si>
    <t>Bezpieczeństwo publiczne i ochrona przeciwpożarowa</t>
  </si>
  <si>
    <t>75412</t>
  </si>
  <si>
    <t>Ochotnicze Straże Pożarne</t>
  </si>
  <si>
    <t>4280</t>
  </si>
  <si>
    <t xml:space="preserve">Wplaty na Pastwowy Fundusz Osób Niepełnosprawnych </t>
  </si>
  <si>
    <t>921</t>
  </si>
  <si>
    <t>Wydatki inwestycyjne</t>
  </si>
  <si>
    <t>92109</t>
  </si>
  <si>
    <t xml:space="preserve">Domy i ośrodki kultury </t>
  </si>
  <si>
    <t>Kultura i ochona dziedzictwa narodowego</t>
  </si>
  <si>
    <t>90095</t>
  </si>
  <si>
    <t>85202</t>
  </si>
  <si>
    <t>Domy pomocy społecznej</t>
  </si>
  <si>
    <t>Zakup usług przez j.s.t.od innych j.s.t.</t>
  </si>
  <si>
    <t xml:space="preserve">Różne opłaty i składki </t>
  </si>
  <si>
    <t xml:space="preserve">Składki na ubezpieczenie zdrowotne </t>
  </si>
  <si>
    <t>3119</t>
  </si>
  <si>
    <t>85219</t>
  </si>
  <si>
    <t xml:space="preserve">Ośrodki Pomocy społecznej </t>
  </si>
  <si>
    <t>4110</t>
  </si>
  <si>
    <t>4120</t>
  </si>
  <si>
    <t>4300</t>
  </si>
  <si>
    <t>4350</t>
  </si>
  <si>
    <t>Zakup usług dostępu do sieci Internet</t>
  </si>
  <si>
    <t>Odpisy na zakładowy fundusz świadczeń socjalnych</t>
  </si>
  <si>
    <t>4610</t>
  </si>
  <si>
    <t xml:space="preserve">Koszt postępowania sądowego i prokuratorskiego </t>
  </si>
  <si>
    <t>4700</t>
  </si>
  <si>
    <t>Szkolenia pracowników niebędących członkami korpusu służby cywilnej</t>
  </si>
  <si>
    <t>pozostała działalność</t>
  </si>
  <si>
    <t>0690</t>
  </si>
  <si>
    <t>2440</t>
  </si>
  <si>
    <t>Wpływy z różnych opłat</t>
  </si>
  <si>
    <t xml:space="preserve">Dotacje otrzymane z państwowych funduszy celowych na realizację zadań bieżących jednostek sektora finansów publicznych </t>
  </si>
  <si>
    <t>3027</t>
  </si>
  <si>
    <t>3029</t>
  </si>
  <si>
    <t>Wydatki cosobowe niezaliczane do wynagrodzeń</t>
  </si>
  <si>
    <t>4217</t>
  </si>
  <si>
    <t>4219</t>
  </si>
  <si>
    <t xml:space="preserve">Krajowe podróże służbowe </t>
  </si>
  <si>
    <t>Nr XXI/160/2012 z dnia 28 czerwca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</si>
</sst>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vertical="top" wrapText="1"/>
    </xf>
    <xf numFmtId="49" fontId="2" fillId="2" borderId="5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left" wrapText="1"/>
    </xf>
    <xf numFmtId="4" fontId="2" fillId="2" borderId="5" xfId="0" applyNumberFormat="1" applyFont="1" applyFill="1" applyBorder="1" applyAlignment="1">
      <alignment wrapText="1"/>
    </xf>
    <xf numFmtId="49" fontId="2" fillId="5" borderId="5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3" fillId="0" borderId="4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wrapText="1"/>
    </xf>
    <xf numFmtId="4" fontId="4" fillId="4" borderId="5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11"/>
  <sheetViews>
    <sheetView tabSelected="1" workbookViewId="0" topLeftCell="B86">
      <selection activeCell="L102" sqref="L102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3" ht="12.75">
      <c r="D3" t="s">
        <v>22</v>
      </c>
    </row>
    <row r="4" ht="12.75">
      <c r="D4" t="s">
        <v>113</v>
      </c>
    </row>
    <row r="7" ht="12.75">
      <c r="E7" s="1" t="s">
        <v>23</v>
      </c>
    </row>
    <row r="8" ht="12.75">
      <c r="E8" t="s">
        <v>6</v>
      </c>
    </row>
    <row r="9" spans="2:8" ht="33.75">
      <c r="B9" s="2" t="s">
        <v>0</v>
      </c>
      <c r="C9" s="2" t="s">
        <v>1</v>
      </c>
      <c r="D9" s="3" t="s">
        <v>2</v>
      </c>
      <c r="E9" s="4" t="s">
        <v>3</v>
      </c>
      <c r="F9" s="2" t="s">
        <v>24</v>
      </c>
      <c r="G9" s="2" t="s">
        <v>26</v>
      </c>
      <c r="H9" s="2" t="s">
        <v>25</v>
      </c>
    </row>
    <row r="10" spans="2:8" ht="12.75">
      <c r="B10" s="33" t="s">
        <v>10</v>
      </c>
      <c r="C10" s="33"/>
      <c r="D10" s="33"/>
      <c r="E10" s="34" t="s">
        <v>32</v>
      </c>
      <c r="F10" s="31">
        <v>2467823</v>
      </c>
      <c r="G10" s="31">
        <f>SUM(G11,G13,G17,G15,G19)</f>
        <v>9916</v>
      </c>
      <c r="H10" s="31">
        <f aca="true" t="shared" si="0" ref="H10:H24">SUM(F10:G10)</f>
        <v>2477739</v>
      </c>
    </row>
    <row r="11" spans="2:8" ht="42">
      <c r="B11" s="40"/>
      <c r="C11" s="36" t="s">
        <v>33</v>
      </c>
      <c r="D11" s="36"/>
      <c r="E11" s="18" t="s">
        <v>34</v>
      </c>
      <c r="F11" s="22">
        <v>2050176</v>
      </c>
      <c r="G11" s="22">
        <f>SUM(G12:G12)</f>
        <v>-44659</v>
      </c>
      <c r="H11" s="27">
        <f t="shared" si="0"/>
        <v>2005517</v>
      </c>
    </row>
    <row r="12" spans="2:8" ht="34.5" thickBot="1">
      <c r="B12" s="35"/>
      <c r="C12" s="37"/>
      <c r="D12" s="37" t="s">
        <v>35</v>
      </c>
      <c r="E12" s="38" t="s">
        <v>36</v>
      </c>
      <c r="F12" s="24">
        <v>2025176</v>
      </c>
      <c r="G12" s="24">
        <v>-44659</v>
      </c>
      <c r="H12" s="25">
        <f t="shared" si="0"/>
        <v>1980517</v>
      </c>
    </row>
    <row r="13" spans="2:8" ht="74.25">
      <c r="B13" s="35"/>
      <c r="C13" s="39" t="s">
        <v>65</v>
      </c>
      <c r="D13" s="39"/>
      <c r="E13" s="52" t="s">
        <v>69</v>
      </c>
      <c r="F13" s="22">
        <v>15627</v>
      </c>
      <c r="G13" s="22">
        <f>SUM(G14)</f>
        <v>1697</v>
      </c>
      <c r="H13" s="27">
        <f t="shared" si="0"/>
        <v>17324</v>
      </c>
    </row>
    <row r="14" spans="2:8" ht="33.75">
      <c r="B14" s="35"/>
      <c r="C14" s="37"/>
      <c r="D14" s="37" t="s">
        <v>35</v>
      </c>
      <c r="E14" s="38" t="s">
        <v>36</v>
      </c>
      <c r="F14" s="24">
        <v>5979</v>
      </c>
      <c r="G14" s="24">
        <v>1697</v>
      </c>
      <c r="H14" s="25">
        <f t="shared" si="0"/>
        <v>7676</v>
      </c>
    </row>
    <row r="15" spans="2:8" ht="31.5">
      <c r="B15" s="35"/>
      <c r="C15" s="53" t="s">
        <v>28</v>
      </c>
      <c r="D15" s="53"/>
      <c r="E15" s="54" t="s">
        <v>29</v>
      </c>
      <c r="F15" s="22">
        <v>138380</v>
      </c>
      <c r="G15" s="22">
        <f>SUM(G16)</f>
        <v>22103</v>
      </c>
      <c r="H15" s="27">
        <f>SUM(F15:G15)</f>
        <v>160483</v>
      </c>
    </row>
    <row r="16" spans="2:8" ht="34.5" thickBot="1">
      <c r="B16" s="35"/>
      <c r="C16" s="37"/>
      <c r="D16" s="37" t="s">
        <v>37</v>
      </c>
      <c r="E16" s="38" t="s">
        <v>27</v>
      </c>
      <c r="F16" s="24">
        <v>138380</v>
      </c>
      <c r="G16" s="24">
        <v>22103</v>
      </c>
      <c r="H16" s="25">
        <f>SUM(F16:G16)</f>
        <v>160483</v>
      </c>
    </row>
    <row r="17" spans="2:8" ht="12.75">
      <c r="B17" s="35"/>
      <c r="C17" s="55" t="s">
        <v>70</v>
      </c>
      <c r="D17" s="56"/>
      <c r="E17" s="57" t="s">
        <v>71</v>
      </c>
      <c r="F17" s="22">
        <v>44489</v>
      </c>
      <c r="G17" s="22">
        <f>SUM(G18)</f>
        <v>22175</v>
      </c>
      <c r="H17" s="27">
        <f t="shared" si="0"/>
        <v>66664</v>
      </c>
    </row>
    <row r="18" spans="2:8" ht="33.75">
      <c r="B18" s="35"/>
      <c r="C18" s="37"/>
      <c r="D18" s="37" t="s">
        <v>37</v>
      </c>
      <c r="E18" s="38" t="s">
        <v>27</v>
      </c>
      <c r="F18" s="24">
        <v>44489</v>
      </c>
      <c r="G18" s="24">
        <v>22175</v>
      </c>
      <c r="H18" s="25">
        <f t="shared" si="0"/>
        <v>66664</v>
      </c>
    </row>
    <row r="19" spans="2:8" ht="12.75">
      <c r="B19" s="35"/>
      <c r="C19" s="36" t="s">
        <v>12</v>
      </c>
      <c r="D19" s="36"/>
      <c r="E19" s="9" t="s">
        <v>13</v>
      </c>
      <c r="F19" s="22">
        <v>120082</v>
      </c>
      <c r="G19" s="22">
        <f>SUM(G20:G20)</f>
        <v>8600</v>
      </c>
      <c r="H19" s="27">
        <f>SUM(F19:G19)</f>
        <v>128682</v>
      </c>
    </row>
    <row r="20" spans="2:8" ht="33.75">
      <c r="B20" s="35"/>
      <c r="C20" s="37"/>
      <c r="D20" s="37" t="s">
        <v>35</v>
      </c>
      <c r="E20" s="38" t="s">
        <v>36</v>
      </c>
      <c r="F20" s="24">
        <v>9452</v>
      </c>
      <c r="G20" s="24">
        <v>8600</v>
      </c>
      <c r="H20" s="25">
        <f>SUM(F20:G20)</f>
        <v>18052</v>
      </c>
    </row>
    <row r="21" spans="2:8" ht="22.5">
      <c r="B21" s="19" t="s">
        <v>45</v>
      </c>
      <c r="C21" s="5"/>
      <c r="D21" s="6"/>
      <c r="E21" s="7" t="s">
        <v>66</v>
      </c>
      <c r="F21" s="8">
        <v>250041</v>
      </c>
      <c r="G21" s="8">
        <f>SUM(G22)</f>
        <v>109414.64</v>
      </c>
      <c r="H21" s="8">
        <f t="shared" si="0"/>
        <v>359455.64</v>
      </c>
    </row>
    <row r="22" spans="2:8" ht="12.75">
      <c r="B22" s="26"/>
      <c r="C22" s="20" t="s">
        <v>47</v>
      </c>
      <c r="D22" s="21"/>
      <c r="E22" s="9" t="s">
        <v>13</v>
      </c>
      <c r="F22" s="22">
        <v>250041</v>
      </c>
      <c r="G22" s="22">
        <f>SUM(G23:G24)</f>
        <v>109414.64</v>
      </c>
      <c r="H22" s="27">
        <f t="shared" si="0"/>
        <v>359455.64</v>
      </c>
    </row>
    <row r="23" spans="2:8" ht="22.5">
      <c r="B23" s="26"/>
      <c r="C23" s="20"/>
      <c r="D23" s="10">
        <v>2007</v>
      </c>
      <c r="E23" s="23" t="s">
        <v>68</v>
      </c>
      <c r="F23" s="24">
        <v>209947.7</v>
      </c>
      <c r="G23" s="24">
        <v>103913.35</v>
      </c>
      <c r="H23" s="25">
        <f>SUM(F23:G23)</f>
        <v>313861.05000000005</v>
      </c>
    </row>
    <row r="24" spans="2:8" ht="22.5">
      <c r="B24" s="49"/>
      <c r="C24" s="2"/>
      <c r="D24" s="28" t="s">
        <v>67</v>
      </c>
      <c r="E24" s="23" t="s">
        <v>68</v>
      </c>
      <c r="F24" s="24">
        <v>40093.3</v>
      </c>
      <c r="G24" s="24">
        <v>5501.29</v>
      </c>
      <c r="H24" s="25">
        <f t="shared" si="0"/>
        <v>45594.590000000004</v>
      </c>
    </row>
    <row r="25" spans="2:8" ht="22.5">
      <c r="B25" s="33" t="s">
        <v>40</v>
      </c>
      <c r="C25" s="33"/>
      <c r="D25" s="33"/>
      <c r="E25" s="34" t="s">
        <v>41</v>
      </c>
      <c r="F25" s="31">
        <v>234000</v>
      </c>
      <c r="G25" s="31">
        <f>SUM(G26,)</f>
        <v>13185</v>
      </c>
      <c r="H25" s="31">
        <f>SUM(F25:G25)</f>
        <v>247185</v>
      </c>
    </row>
    <row r="26" spans="2:8" ht="12.75">
      <c r="B26" s="40"/>
      <c r="C26" s="36" t="s">
        <v>83</v>
      </c>
      <c r="D26" s="36"/>
      <c r="E26" s="18" t="s">
        <v>102</v>
      </c>
      <c r="F26" s="22">
        <v>0</v>
      </c>
      <c r="G26" s="22">
        <f>SUM(G27:G28)</f>
        <v>13185</v>
      </c>
      <c r="H26" s="27">
        <f>SUM(F26:G26)</f>
        <v>13185</v>
      </c>
    </row>
    <row r="27" spans="2:8" ht="12.75">
      <c r="B27" s="35"/>
      <c r="C27" s="37"/>
      <c r="D27" s="37" t="s">
        <v>103</v>
      </c>
      <c r="E27" s="38" t="s">
        <v>105</v>
      </c>
      <c r="F27" s="24">
        <v>0</v>
      </c>
      <c r="G27" s="24">
        <v>1977.75</v>
      </c>
      <c r="H27" s="25">
        <f>SUM(F27:G27)</f>
        <v>1977.75</v>
      </c>
    </row>
    <row r="28" spans="2:8" ht="45">
      <c r="B28" s="35"/>
      <c r="C28" s="37"/>
      <c r="D28" s="37" t="s">
        <v>104</v>
      </c>
      <c r="E28" s="38" t="s">
        <v>106</v>
      </c>
      <c r="F28" s="24">
        <v>0</v>
      </c>
      <c r="G28" s="24">
        <v>11207.25</v>
      </c>
      <c r="H28" s="25">
        <f>SUM(F28:G28)</f>
        <v>11207.25</v>
      </c>
    </row>
    <row r="29" spans="2:8" ht="12.75">
      <c r="B29" s="12"/>
      <c r="C29" s="12"/>
      <c r="D29" s="12"/>
      <c r="E29" s="13" t="s">
        <v>5</v>
      </c>
      <c r="F29" s="14">
        <v>15004418.78</v>
      </c>
      <c r="G29" s="14">
        <f>SUM(G10,G21,G25)</f>
        <v>132515.64</v>
      </c>
      <c r="H29" s="15">
        <f>SUM(F29:G29)</f>
        <v>15136934.42</v>
      </c>
    </row>
    <row r="34" ht="12.75">
      <c r="D34" t="s">
        <v>21</v>
      </c>
    </row>
    <row r="35" ht="12.75">
      <c r="D35" t="s">
        <v>113</v>
      </c>
    </row>
    <row r="37" ht="12.75">
      <c r="E37" s="1" t="s">
        <v>9</v>
      </c>
    </row>
    <row r="38" ht="12.75">
      <c r="E38" t="s">
        <v>6</v>
      </c>
    </row>
    <row r="39" spans="2:8" ht="33.75">
      <c r="B39" s="2" t="s">
        <v>0</v>
      </c>
      <c r="C39" s="2" t="s">
        <v>1</v>
      </c>
      <c r="D39" s="3" t="s">
        <v>2</v>
      </c>
      <c r="E39" s="4" t="s">
        <v>3</v>
      </c>
      <c r="F39" s="2" t="s">
        <v>4</v>
      </c>
      <c r="G39" s="2" t="s">
        <v>7</v>
      </c>
      <c r="H39" s="2" t="s">
        <v>8</v>
      </c>
    </row>
    <row r="40" spans="2:8" ht="12.75">
      <c r="B40" s="19" t="s">
        <v>16</v>
      </c>
      <c r="C40" s="19"/>
      <c r="D40" s="29"/>
      <c r="E40" s="30" t="s">
        <v>17</v>
      </c>
      <c r="F40" s="31">
        <v>2016829.7</v>
      </c>
      <c r="G40" s="31">
        <f>SUM(G41)</f>
        <v>-3688</v>
      </c>
      <c r="H40" s="31">
        <f aca="true" t="shared" si="1" ref="H40:H46">SUM(F40:G40)</f>
        <v>2013141.7</v>
      </c>
    </row>
    <row r="41" spans="2:8" ht="14.25" customHeight="1">
      <c r="B41" s="26"/>
      <c r="C41" s="20" t="s">
        <v>18</v>
      </c>
      <c r="D41" s="21"/>
      <c r="E41" s="9" t="s">
        <v>19</v>
      </c>
      <c r="F41" s="22">
        <v>1846357</v>
      </c>
      <c r="G41" s="22">
        <f>SUM(G42:G44)</f>
        <v>-3688</v>
      </c>
      <c r="H41" s="27">
        <f t="shared" si="1"/>
        <v>1842669</v>
      </c>
    </row>
    <row r="42" spans="2:8" ht="12.75">
      <c r="B42" s="26"/>
      <c r="C42" s="20"/>
      <c r="D42" s="10">
        <v>4010</v>
      </c>
      <c r="E42" s="23" t="s">
        <v>49</v>
      </c>
      <c r="F42" s="24">
        <v>1024445.34</v>
      </c>
      <c r="G42" s="24">
        <v>-8619</v>
      </c>
      <c r="H42" s="25">
        <f t="shared" si="1"/>
        <v>1015826.34</v>
      </c>
    </row>
    <row r="43" spans="2:8" ht="22.5">
      <c r="B43" s="26"/>
      <c r="C43" s="20"/>
      <c r="D43" s="10">
        <v>4140</v>
      </c>
      <c r="E43" s="23" t="s">
        <v>77</v>
      </c>
      <c r="F43" s="24">
        <v>6000</v>
      </c>
      <c r="G43" s="24">
        <v>7016</v>
      </c>
      <c r="H43" s="25">
        <f t="shared" si="1"/>
        <v>13016</v>
      </c>
    </row>
    <row r="44" spans="2:8" ht="12.75">
      <c r="B44" s="26"/>
      <c r="C44" s="26"/>
      <c r="D44" s="59">
        <v>4430</v>
      </c>
      <c r="E44" s="60" t="s">
        <v>87</v>
      </c>
      <c r="F44" s="61">
        <v>30000</v>
      </c>
      <c r="G44" s="61">
        <v>-2085</v>
      </c>
      <c r="H44" s="62">
        <f t="shared" si="1"/>
        <v>27915</v>
      </c>
    </row>
    <row r="45" spans="2:8" ht="22.5">
      <c r="B45" s="19" t="s">
        <v>72</v>
      </c>
      <c r="C45" s="19"/>
      <c r="D45" s="29"/>
      <c r="E45" s="30" t="s">
        <v>73</v>
      </c>
      <c r="F45" s="31">
        <v>154853</v>
      </c>
      <c r="G45" s="31">
        <f>SUM(G46,)</f>
        <v>2385</v>
      </c>
      <c r="H45" s="31">
        <f t="shared" si="1"/>
        <v>157238</v>
      </c>
    </row>
    <row r="46" spans="2:8" ht="12.75">
      <c r="B46" s="32"/>
      <c r="C46" s="20" t="s">
        <v>74</v>
      </c>
      <c r="D46" s="21"/>
      <c r="E46" s="9" t="s">
        <v>75</v>
      </c>
      <c r="F46" s="27">
        <v>152853</v>
      </c>
      <c r="G46" s="22">
        <f>SUM(G47:G48)</f>
        <v>2385</v>
      </c>
      <c r="H46" s="27">
        <f t="shared" si="1"/>
        <v>155238</v>
      </c>
    </row>
    <row r="47" spans="2:8" ht="12.75">
      <c r="B47" s="32"/>
      <c r="C47" s="2"/>
      <c r="D47" s="11" t="s">
        <v>76</v>
      </c>
      <c r="E47" s="24" t="s">
        <v>60</v>
      </c>
      <c r="F47" s="41">
        <v>720</v>
      </c>
      <c r="G47" s="24">
        <v>300</v>
      </c>
      <c r="H47" s="25">
        <f>SUM(E47:G47)</f>
        <v>1020</v>
      </c>
    </row>
    <row r="48" spans="2:8" ht="12" customHeight="1">
      <c r="B48" s="32"/>
      <c r="C48" s="2"/>
      <c r="D48" s="59">
        <v>4430</v>
      </c>
      <c r="E48" s="60" t="s">
        <v>87</v>
      </c>
      <c r="F48" s="51">
        <v>5000</v>
      </c>
      <c r="G48" s="24">
        <v>2085</v>
      </c>
      <c r="H48" s="25">
        <f>SUM(E48:G48)</f>
        <v>7085</v>
      </c>
    </row>
    <row r="49" spans="2:8" ht="12.75">
      <c r="B49" s="19" t="s">
        <v>10</v>
      </c>
      <c r="C49" s="5"/>
      <c r="D49" s="6"/>
      <c r="E49" s="7" t="s">
        <v>11</v>
      </c>
      <c r="F49" s="8">
        <v>3247043</v>
      </c>
      <c r="G49" s="8">
        <f>SUM(G52,G57,G71,G50,G55,G60,G62,)</f>
        <v>8600</v>
      </c>
      <c r="H49" s="8">
        <f aca="true" t="shared" si="2" ref="H49:H111">SUM(F49:G49)</f>
        <v>3255643</v>
      </c>
    </row>
    <row r="50" spans="2:8" ht="12.75">
      <c r="B50" s="17"/>
      <c r="C50" s="36" t="s">
        <v>84</v>
      </c>
      <c r="D50" s="36"/>
      <c r="E50" s="18" t="s">
        <v>85</v>
      </c>
      <c r="F50" s="22">
        <v>170925</v>
      </c>
      <c r="G50" s="22">
        <f>SUM(G51:G51)</f>
        <v>-3316</v>
      </c>
      <c r="H50" s="27">
        <f>SUM(F50:G50)</f>
        <v>167609</v>
      </c>
    </row>
    <row r="51" spans="2:8" ht="12.75">
      <c r="B51" s="17"/>
      <c r="C51" s="42"/>
      <c r="D51" s="10">
        <v>4330</v>
      </c>
      <c r="E51" s="58" t="s">
        <v>86</v>
      </c>
      <c r="F51" s="24">
        <v>170925</v>
      </c>
      <c r="G51" s="24">
        <v>-3316</v>
      </c>
      <c r="H51" s="25">
        <f>SUM(F51:G51)</f>
        <v>167609</v>
      </c>
    </row>
    <row r="52" spans="2:8" ht="42">
      <c r="B52" s="17"/>
      <c r="C52" s="36" t="s">
        <v>33</v>
      </c>
      <c r="D52" s="36"/>
      <c r="E52" s="18" t="s">
        <v>34</v>
      </c>
      <c r="F52" s="22">
        <v>2030176</v>
      </c>
      <c r="G52" s="22">
        <f>SUM(G53:G54)</f>
        <v>-44659</v>
      </c>
      <c r="H52" s="27">
        <f t="shared" si="2"/>
        <v>1985517</v>
      </c>
    </row>
    <row r="53" spans="2:8" ht="12.75">
      <c r="B53" s="17"/>
      <c r="C53" s="42"/>
      <c r="D53" s="10">
        <v>3110</v>
      </c>
      <c r="E53" s="23" t="s">
        <v>42</v>
      </c>
      <c r="F53" s="24">
        <v>1964420</v>
      </c>
      <c r="G53" s="24">
        <v>-43320</v>
      </c>
      <c r="H53" s="25">
        <f t="shared" si="2"/>
        <v>1921100</v>
      </c>
    </row>
    <row r="54" spans="2:8" ht="12" customHeight="1" thickBot="1">
      <c r="B54" s="17"/>
      <c r="C54" s="26"/>
      <c r="D54" s="16">
        <v>4300</v>
      </c>
      <c r="E54" s="23" t="s">
        <v>63</v>
      </c>
      <c r="F54" s="24">
        <v>8500</v>
      </c>
      <c r="G54" s="24">
        <v>-1339</v>
      </c>
      <c r="H54" s="25">
        <f>SUM(F54:G54)</f>
        <v>7161</v>
      </c>
    </row>
    <row r="55" spans="2:8" ht="74.25">
      <c r="B55" s="17"/>
      <c r="C55" s="39" t="s">
        <v>65</v>
      </c>
      <c r="D55" s="39"/>
      <c r="E55" s="52" t="s">
        <v>69</v>
      </c>
      <c r="F55" s="22">
        <v>17830</v>
      </c>
      <c r="G55" s="22">
        <f>SUM(G56)</f>
        <v>1697</v>
      </c>
      <c r="H55" s="27">
        <f>SUM(F55:G55)</f>
        <v>19527</v>
      </c>
    </row>
    <row r="56" spans="2:8" ht="12.75">
      <c r="B56" s="17"/>
      <c r="C56" s="20"/>
      <c r="D56" s="16">
        <v>4130</v>
      </c>
      <c r="E56" s="23" t="s">
        <v>88</v>
      </c>
      <c r="F56" s="24">
        <v>17830</v>
      </c>
      <c r="G56" s="24">
        <v>1697</v>
      </c>
      <c r="H56" s="25">
        <f>SUM(F56:G56)</f>
        <v>19527</v>
      </c>
    </row>
    <row r="57" spans="2:8" ht="31.5">
      <c r="B57" s="17"/>
      <c r="C57" s="26" t="s">
        <v>28</v>
      </c>
      <c r="D57" s="43"/>
      <c r="E57" s="44" t="s">
        <v>29</v>
      </c>
      <c r="F57" s="22">
        <v>220933</v>
      </c>
      <c r="G57" s="22">
        <f>SUM(G58:G59)</f>
        <v>22103</v>
      </c>
      <c r="H57" s="27">
        <f t="shared" si="2"/>
        <v>243036</v>
      </c>
    </row>
    <row r="58" spans="2:8" ht="12.75">
      <c r="B58" s="17"/>
      <c r="C58" s="20"/>
      <c r="D58" s="45" t="s">
        <v>30</v>
      </c>
      <c r="E58" s="46" t="s">
        <v>31</v>
      </c>
      <c r="F58" s="24">
        <v>220933</v>
      </c>
      <c r="G58" s="24">
        <v>9266.64</v>
      </c>
      <c r="H58" s="25">
        <f t="shared" si="2"/>
        <v>230199.64</v>
      </c>
    </row>
    <row r="59" spans="2:8" ht="12.75">
      <c r="B59" s="17"/>
      <c r="C59" s="20"/>
      <c r="D59" s="45" t="s">
        <v>89</v>
      </c>
      <c r="E59" s="46" t="s">
        <v>31</v>
      </c>
      <c r="F59" s="24">
        <v>0</v>
      </c>
      <c r="G59" s="24">
        <v>12836.36</v>
      </c>
      <c r="H59" s="25">
        <f t="shared" si="2"/>
        <v>12836.36</v>
      </c>
    </row>
    <row r="60" spans="2:8" ht="12.75">
      <c r="B60" s="17"/>
      <c r="C60" s="26" t="s">
        <v>70</v>
      </c>
      <c r="D60" s="43"/>
      <c r="E60" s="44" t="s">
        <v>71</v>
      </c>
      <c r="F60" s="22">
        <v>72166</v>
      </c>
      <c r="G60" s="22">
        <f>SUM(G61:G61)</f>
        <v>22175</v>
      </c>
      <c r="H60" s="27">
        <f>SUM(F60:G60)</f>
        <v>94341</v>
      </c>
    </row>
    <row r="61" spans="2:8" ht="20.25" customHeight="1">
      <c r="B61" s="17"/>
      <c r="C61" s="20"/>
      <c r="D61" s="45" t="s">
        <v>30</v>
      </c>
      <c r="E61" s="46" t="s">
        <v>31</v>
      </c>
      <c r="F61" s="24">
        <v>72166</v>
      </c>
      <c r="G61" s="24">
        <v>22175</v>
      </c>
      <c r="H61" s="25">
        <f>SUM(F61:G61)</f>
        <v>94341</v>
      </c>
    </row>
    <row r="62" spans="2:8" ht="14.25" customHeight="1">
      <c r="B62" s="17"/>
      <c r="C62" s="26" t="s">
        <v>90</v>
      </c>
      <c r="D62" s="43"/>
      <c r="E62" s="44" t="s">
        <v>91</v>
      </c>
      <c r="F62" s="22">
        <v>380197</v>
      </c>
      <c r="G62" s="22">
        <f>SUM(G63:G70)</f>
        <v>0</v>
      </c>
      <c r="H62" s="27">
        <f aca="true" t="shared" si="3" ref="H62:H70">SUM(F62:G62)</f>
        <v>380197</v>
      </c>
    </row>
    <row r="63" spans="2:8" ht="12.75">
      <c r="B63" s="17"/>
      <c r="C63" s="20"/>
      <c r="D63" s="45" t="s">
        <v>39</v>
      </c>
      <c r="E63" s="46" t="s">
        <v>49</v>
      </c>
      <c r="F63" s="24">
        <v>266214</v>
      </c>
      <c r="G63" s="24">
        <v>-7678</v>
      </c>
      <c r="H63" s="25">
        <f t="shared" si="3"/>
        <v>258536</v>
      </c>
    </row>
    <row r="64" spans="2:8" ht="12.75">
      <c r="B64" s="17"/>
      <c r="C64" s="20"/>
      <c r="D64" s="45" t="s">
        <v>92</v>
      </c>
      <c r="E64" s="50" t="s">
        <v>51</v>
      </c>
      <c r="F64" s="24">
        <v>44277</v>
      </c>
      <c r="G64" s="24">
        <v>6668</v>
      </c>
      <c r="H64" s="25">
        <f t="shared" si="3"/>
        <v>50945</v>
      </c>
    </row>
    <row r="65" spans="2:8" ht="12.75">
      <c r="B65" s="17"/>
      <c r="C65" s="20"/>
      <c r="D65" s="45" t="s">
        <v>93</v>
      </c>
      <c r="E65" s="50" t="s">
        <v>54</v>
      </c>
      <c r="F65" s="24">
        <v>4704</v>
      </c>
      <c r="G65" s="24">
        <v>-276</v>
      </c>
      <c r="H65" s="25">
        <f t="shared" si="3"/>
        <v>4428</v>
      </c>
    </row>
    <row r="66" spans="2:8" ht="12.75">
      <c r="B66" s="17"/>
      <c r="C66" s="20"/>
      <c r="D66" s="45" t="s">
        <v>94</v>
      </c>
      <c r="E66" s="23" t="s">
        <v>63</v>
      </c>
      <c r="F66" s="24">
        <v>12500</v>
      </c>
      <c r="G66" s="24">
        <v>1000</v>
      </c>
      <c r="H66" s="25">
        <f t="shared" si="3"/>
        <v>13500</v>
      </c>
    </row>
    <row r="67" spans="2:8" ht="12.75">
      <c r="B67" s="17"/>
      <c r="C67" s="20"/>
      <c r="D67" s="63" t="s">
        <v>95</v>
      </c>
      <c r="E67" s="64" t="s">
        <v>96</v>
      </c>
      <c r="F67" s="24">
        <v>395</v>
      </c>
      <c r="G67" s="24">
        <v>75</v>
      </c>
      <c r="H67" s="25">
        <f t="shared" si="3"/>
        <v>470</v>
      </c>
    </row>
    <row r="68" spans="2:8" ht="22.5">
      <c r="B68" s="17"/>
      <c r="C68" s="20"/>
      <c r="D68" s="63" t="s">
        <v>43</v>
      </c>
      <c r="E68" s="64" t="s">
        <v>97</v>
      </c>
      <c r="F68" s="24">
        <v>7899</v>
      </c>
      <c r="G68" s="24">
        <v>-1094</v>
      </c>
      <c r="H68" s="25">
        <f t="shared" si="3"/>
        <v>6805</v>
      </c>
    </row>
    <row r="69" spans="2:8" ht="22.5">
      <c r="B69" s="17"/>
      <c r="C69" s="20"/>
      <c r="D69" s="63" t="s">
        <v>98</v>
      </c>
      <c r="E69" s="64" t="s">
        <v>99</v>
      </c>
      <c r="F69" s="24">
        <v>472</v>
      </c>
      <c r="G69" s="24">
        <v>649</v>
      </c>
      <c r="H69" s="25">
        <f t="shared" si="3"/>
        <v>1121</v>
      </c>
    </row>
    <row r="70" spans="2:8" ht="22.5">
      <c r="B70" s="17"/>
      <c r="C70" s="20"/>
      <c r="D70" s="63" t="s">
        <v>100</v>
      </c>
      <c r="E70" s="64" t="s">
        <v>101</v>
      </c>
      <c r="F70" s="24">
        <v>1644</v>
      </c>
      <c r="G70" s="24">
        <v>656</v>
      </c>
      <c r="H70" s="25">
        <f t="shared" si="3"/>
        <v>2300</v>
      </c>
    </row>
    <row r="71" spans="2:8" ht="12.75">
      <c r="B71" s="17"/>
      <c r="C71" s="20" t="s">
        <v>12</v>
      </c>
      <c r="D71" s="10"/>
      <c r="E71" s="9" t="s">
        <v>13</v>
      </c>
      <c r="F71" s="22">
        <v>208346</v>
      </c>
      <c r="G71" s="22">
        <f>SUM(G72:G77)</f>
        <v>10600</v>
      </c>
      <c r="H71" s="27">
        <f t="shared" si="2"/>
        <v>218946</v>
      </c>
    </row>
    <row r="72" spans="2:8" ht="12.75">
      <c r="B72" s="17"/>
      <c r="C72" s="20"/>
      <c r="D72" s="65">
        <v>3110</v>
      </c>
      <c r="E72" s="23" t="s">
        <v>15</v>
      </c>
      <c r="F72" s="24">
        <v>181060</v>
      </c>
      <c r="G72" s="24">
        <v>10720</v>
      </c>
      <c r="H72" s="25">
        <f t="shared" si="2"/>
        <v>191780</v>
      </c>
    </row>
    <row r="73" spans="2:8" ht="12.75">
      <c r="B73" s="17"/>
      <c r="C73" s="20"/>
      <c r="D73" s="45" t="s">
        <v>39</v>
      </c>
      <c r="E73" s="46" t="s">
        <v>49</v>
      </c>
      <c r="F73" s="24">
        <v>0</v>
      </c>
      <c r="G73" s="24">
        <v>200</v>
      </c>
      <c r="H73" s="25">
        <f t="shared" si="2"/>
        <v>200</v>
      </c>
    </row>
    <row r="74" spans="2:8" ht="12.75">
      <c r="B74" s="17"/>
      <c r="C74" s="20"/>
      <c r="D74" s="45" t="s">
        <v>92</v>
      </c>
      <c r="E74" s="50" t="s">
        <v>51</v>
      </c>
      <c r="F74" s="24">
        <v>0</v>
      </c>
      <c r="G74" s="24">
        <v>34</v>
      </c>
      <c r="H74" s="25">
        <f t="shared" si="2"/>
        <v>34</v>
      </c>
    </row>
    <row r="75" spans="2:8" ht="12.75">
      <c r="B75" s="17"/>
      <c r="C75" s="20"/>
      <c r="D75" s="45" t="s">
        <v>93</v>
      </c>
      <c r="E75" s="50" t="s">
        <v>54</v>
      </c>
      <c r="F75" s="24">
        <v>0</v>
      </c>
      <c r="G75" s="24">
        <v>4</v>
      </c>
      <c r="H75" s="25">
        <f t="shared" si="2"/>
        <v>4</v>
      </c>
    </row>
    <row r="76" spans="2:8" ht="12.75">
      <c r="B76" s="17"/>
      <c r="C76" s="20"/>
      <c r="D76" s="66">
        <v>4210</v>
      </c>
      <c r="E76" s="23" t="s">
        <v>20</v>
      </c>
      <c r="F76" s="24">
        <v>1216</v>
      </c>
      <c r="G76" s="24">
        <v>364</v>
      </c>
      <c r="H76" s="25">
        <f t="shared" si="2"/>
        <v>1580</v>
      </c>
    </row>
    <row r="77" spans="2:8" ht="12.75">
      <c r="B77" s="17"/>
      <c r="C77" s="20"/>
      <c r="D77" s="66">
        <v>4300</v>
      </c>
      <c r="E77" s="23" t="s">
        <v>63</v>
      </c>
      <c r="F77" s="24">
        <v>14070</v>
      </c>
      <c r="G77" s="24">
        <v>-722</v>
      </c>
      <c r="H77" s="25">
        <f t="shared" si="2"/>
        <v>13348</v>
      </c>
    </row>
    <row r="78" spans="2:8" ht="22.5" customHeight="1">
      <c r="B78" s="19" t="s">
        <v>45</v>
      </c>
      <c r="C78" s="5"/>
      <c r="D78" s="6"/>
      <c r="E78" s="7" t="s">
        <v>46</v>
      </c>
      <c r="F78" s="8">
        <v>250041</v>
      </c>
      <c r="G78" s="8">
        <f>SUM(G79)</f>
        <v>109414.64</v>
      </c>
      <c r="H78" s="8">
        <f t="shared" si="2"/>
        <v>359455.64</v>
      </c>
    </row>
    <row r="79" spans="2:8" ht="11.25" customHeight="1">
      <c r="B79" s="2"/>
      <c r="C79" s="47" t="s">
        <v>47</v>
      </c>
      <c r="E79" s="20" t="s">
        <v>13</v>
      </c>
      <c r="F79" s="48">
        <v>250041</v>
      </c>
      <c r="G79" s="48">
        <f>SUM(G80:G101)</f>
        <v>109414.64</v>
      </c>
      <c r="H79" s="48">
        <f t="shared" si="2"/>
        <v>359455.64</v>
      </c>
    </row>
    <row r="80" spans="2:8" ht="11.25" customHeight="1">
      <c r="B80" s="49"/>
      <c r="C80" s="47"/>
      <c r="D80" s="28" t="s">
        <v>107</v>
      </c>
      <c r="E80" s="50" t="s">
        <v>109</v>
      </c>
      <c r="F80" s="51">
        <v>0</v>
      </c>
      <c r="G80" s="51">
        <v>664.8</v>
      </c>
      <c r="H80" s="51">
        <f t="shared" si="2"/>
        <v>664.8</v>
      </c>
    </row>
    <row r="81" spans="2:8" ht="11.25" customHeight="1">
      <c r="B81" s="49"/>
      <c r="C81" s="47"/>
      <c r="D81" s="28" t="s">
        <v>108</v>
      </c>
      <c r="E81" s="50" t="s">
        <v>109</v>
      </c>
      <c r="F81" s="51">
        <v>0</v>
      </c>
      <c r="G81" s="51">
        <v>35.2</v>
      </c>
      <c r="H81" s="51">
        <f t="shared" si="2"/>
        <v>35.2</v>
      </c>
    </row>
    <row r="82" spans="2:8" ht="11.25" customHeight="1">
      <c r="B82" s="49"/>
      <c r="C82" s="47"/>
      <c r="D82" s="28" t="s">
        <v>48</v>
      </c>
      <c r="E82" s="50" t="s">
        <v>49</v>
      </c>
      <c r="F82" s="51">
        <v>10842.6</v>
      </c>
      <c r="G82" s="51">
        <v>35656.32</v>
      </c>
      <c r="H82" s="51">
        <f t="shared" si="2"/>
        <v>46498.92</v>
      </c>
    </row>
    <row r="83" spans="2:8" ht="11.25" customHeight="1">
      <c r="B83" s="49"/>
      <c r="C83" s="47"/>
      <c r="D83" s="10">
        <v>4019</v>
      </c>
      <c r="E83" s="50" t="s">
        <v>49</v>
      </c>
      <c r="F83" s="51">
        <v>1913.4</v>
      </c>
      <c r="G83" s="51">
        <v>1887.68</v>
      </c>
      <c r="H83" s="51">
        <f t="shared" si="2"/>
        <v>3801.08</v>
      </c>
    </row>
    <row r="84" spans="2:8" ht="11.25" customHeight="1">
      <c r="B84" s="49"/>
      <c r="C84" s="47"/>
      <c r="D84" s="10">
        <v>4047</v>
      </c>
      <c r="E84" s="50" t="s">
        <v>14</v>
      </c>
      <c r="F84" s="51">
        <v>0</v>
      </c>
      <c r="G84" s="51">
        <v>747.3</v>
      </c>
      <c r="H84" s="51">
        <f t="shared" si="2"/>
        <v>747.3</v>
      </c>
    </row>
    <row r="85" spans="2:8" ht="11.25" customHeight="1">
      <c r="B85" s="49"/>
      <c r="C85" s="47"/>
      <c r="D85" s="10">
        <v>4049</v>
      </c>
      <c r="E85" s="50" t="s">
        <v>14</v>
      </c>
      <c r="F85" s="51">
        <v>0</v>
      </c>
      <c r="G85" s="51">
        <v>39.56</v>
      </c>
      <c r="H85" s="51">
        <f t="shared" si="2"/>
        <v>39.56</v>
      </c>
    </row>
    <row r="86" spans="2:8" ht="11.25" customHeight="1">
      <c r="B86" s="49"/>
      <c r="C86" s="47"/>
      <c r="D86" s="28" t="s">
        <v>50</v>
      </c>
      <c r="E86" s="50" t="s">
        <v>51</v>
      </c>
      <c r="F86" s="51">
        <v>31214.12</v>
      </c>
      <c r="G86" s="51">
        <v>7064.42</v>
      </c>
      <c r="H86" s="51">
        <f t="shared" si="2"/>
        <v>38278.54</v>
      </c>
    </row>
    <row r="87" spans="2:8" ht="11.25" customHeight="1">
      <c r="B87" s="49"/>
      <c r="C87" s="47"/>
      <c r="D87" s="28" t="s">
        <v>52</v>
      </c>
      <c r="E87" s="50" t="s">
        <v>51</v>
      </c>
      <c r="F87" s="51">
        <v>5508.45</v>
      </c>
      <c r="G87" s="51">
        <v>374</v>
      </c>
      <c r="H87" s="51">
        <f t="shared" si="2"/>
        <v>5882.45</v>
      </c>
    </row>
    <row r="88" spans="2:8" ht="11.25" customHeight="1">
      <c r="B88" s="49"/>
      <c r="C88" s="47"/>
      <c r="D88" s="28" t="s">
        <v>53</v>
      </c>
      <c r="E88" s="50" t="s">
        <v>54</v>
      </c>
      <c r="F88" s="51">
        <v>382.5</v>
      </c>
      <c r="G88" s="51">
        <v>1806.54</v>
      </c>
      <c r="H88" s="51">
        <f t="shared" si="2"/>
        <v>2189.04</v>
      </c>
    </row>
    <row r="89" spans="2:8" ht="11.25" customHeight="1">
      <c r="B89" s="49"/>
      <c r="C89" s="47"/>
      <c r="D89" s="28" t="s">
        <v>55</v>
      </c>
      <c r="E89" s="50" t="s">
        <v>54</v>
      </c>
      <c r="F89" s="51">
        <v>67.5</v>
      </c>
      <c r="G89" s="51">
        <v>193.66</v>
      </c>
      <c r="H89" s="51">
        <f t="shared" si="2"/>
        <v>261.15999999999997</v>
      </c>
    </row>
    <row r="90" spans="2:8" ht="11.25" customHeight="1">
      <c r="B90" s="49"/>
      <c r="C90" s="47"/>
      <c r="D90" s="28" t="s">
        <v>56</v>
      </c>
      <c r="E90" s="50" t="s">
        <v>57</v>
      </c>
      <c r="F90" s="51">
        <v>23124.25</v>
      </c>
      <c r="G90" s="51">
        <v>5402.01</v>
      </c>
      <c r="H90" s="51">
        <f t="shared" si="2"/>
        <v>28526.260000000002</v>
      </c>
    </row>
    <row r="91" spans="2:8" ht="11.25" customHeight="1">
      <c r="B91" s="49"/>
      <c r="C91" s="47"/>
      <c r="D91" s="28" t="s">
        <v>58</v>
      </c>
      <c r="E91" s="50" t="s">
        <v>57</v>
      </c>
      <c r="F91" s="51">
        <v>4080.75</v>
      </c>
      <c r="G91" s="51">
        <v>285.99</v>
      </c>
      <c r="H91" s="51">
        <f>SUM(F91:G91)</f>
        <v>4366.74</v>
      </c>
    </row>
    <row r="92" spans="2:8" ht="12.75">
      <c r="B92" s="49"/>
      <c r="C92" s="47"/>
      <c r="D92" s="28" t="s">
        <v>110</v>
      </c>
      <c r="E92" s="50" t="s">
        <v>20</v>
      </c>
      <c r="F92" s="51">
        <v>510</v>
      </c>
      <c r="G92" s="51">
        <v>662.6</v>
      </c>
      <c r="H92" s="51">
        <f>SUM(F92:G92)</f>
        <v>1172.6</v>
      </c>
    </row>
    <row r="93" spans="2:8" ht="12.75">
      <c r="B93" s="49"/>
      <c r="C93" s="47"/>
      <c r="D93" s="28" t="s">
        <v>111</v>
      </c>
      <c r="E93" s="50" t="s">
        <v>20</v>
      </c>
      <c r="F93" s="51">
        <v>90</v>
      </c>
      <c r="G93" s="51">
        <v>35.08</v>
      </c>
      <c r="H93" s="51">
        <f>SUM(F93:G93)</f>
        <v>125.08</v>
      </c>
    </row>
    <row r="94" spans="2:8" ht="12.75">
      <c r="B94" s="49"/>
      <c r="C94" s="47"/>
      <c r="D94" s="28" t="s">
        <v>59</v>
      </c>
      <c r="E94" s="23" t="s">
        <v>60</v>
      </c>
      <c r="F94" s="51">
        <v>709.75</v>
      </c>
      <c r="G94" s="51">
        <v>37.98</v>
      </c>
      <c r="H94" s="51">
        <f t="shared" si="2"/>
        <v>747.73</v>
      </c>
    </row>
    <row r="95" spans="2:8" ht="12.75">
      <c r="B95" s="49"/>
      <c r="C95" s="47"/>
      <c r="D95" s="28" t="s">
        <v>61</v>
      </c>
      <c r="E95" s="23" t="s">
        <v>60</v>
      </c>
      <c r="F95" s="51">
        <v>125.25</v>
      </c>
      <c r="G95" s="51">
        <v>2.02</v>
      </c>
      <c r="H95" s="51">
        <f t="shared" si="2"/>
        <v>127.27</v>
      </c>
    </row>
    <row r="96" spans="2:8" ht="12.75">
      <c r="B96" s="49"/>
      <c r="C96" s="47"/>
      <c r="D96" s="28" t="s">
        <v>62</v>
      </c>
      <c r="E96" s="23" t="s">
        <v>63</v>
      </c>
      <c r="F96" s="51">
        <v>26156.57</v>
      </c>
      <c r="G96" s="51">
        <v>51625.88</v>
      </c>
      <c r="H96" s="51">
        <f t="shared" si="2"/>
        <v>77782.45</v>
      </c>
    </row>
    <row r="97" spans="2:8" ht="12.75">
      <c r="B97" s="49"/>
      <c r="C97" s="47"/>
      <c r="D97" s="28" t="s">
        <v>64</v>
      </c>
      <c r="E97" s="23" t="s">
        <v>63</v>
      </c>
      <c r="F97" s="51">
        <v>4615.86</v>
      </c>
      <c r="G97" s="51">
        <v>2733.12</v>
      </c>
      <c r="H97" s="51">
        <f t="shared" si="2"/>
        <v>7348.98</v>
      </c>
    </row>
    <row r="98" spans="2:8" ht="12.75">
      <c r="B98" s="17"/>
      <c r="C98" s="20"/>
      <c r="D98" s="10">
        <v>4417</v>
      </c>
      <c r="E98" s="23" t="s">
        <v>112</v>
      </c>
      <c r="F98" s="24">
        <v>15300</v>
      </c>
      <c r="G98" s="24">
        <v>-793.43</v>
      </c>
      <c r="H98" s="25">
        <f t="shared" si="2"/>
        <v>14506.57</v>
      </c>
    </row>
    <row r="99" spans="2:8" ht="12.75">
      <c r="B99" s="17"/>
      <c r="C99" s="20"/>
      <c r="D99" s="10">
        <v>4419</v>
      </c>
      <c r="E99" s="23" t="s">
        <v>112</v>
      </c>
      <c r="F99" s="24">
        <v>2700</v>
      </c>
      <c r="G99" s="24">
        <v>-140.02</v>
      </c>
      <c r="H99" s="25">
        <f t="shared" si="2"/>
        <v>2559.98</v>
      </c>
    </row>
    <row r="100" spans="2:8" ht="12.75">
      <c r="B100" s="17"/>
      <c r="C100" s="20"/>
      <c r="D100" s="10">
        <v>4447</v>
      </c>
      <c r="E100" s="23" t="s">
        <v>44</v>
      </c>
      <c r="F100" s="24">
        <v>0</v>
      </c>
      <c r="G100" s="24">
        <v>1038.93</v>
      </c>
      <c r="H100" s="25">
        <f t="shared" si="2"/>
        <v>1038.93</v>
      </c>
    </row>
    <row r="101" spans="2:8" ht="12.75">
      <c r="B101" s="17"/>
      <c r="C101" s="20"/>
      <c r="D101" s="10">
        <v>4449</v>
      </c>
      <c r="E101" s="23" t="s">
        <v>44</v>
      </c>
      <c r="F101" s="24">
        <v>0</v>
      </c>
      <c r="G101" s="24">
        <v>55</v>
      </c>
      <c r="H101" s="25">
        <f t="shared" si="2"/>
        <v>55</v>
      </c>
    </row>
    <row r="102" spans="2:8" ht="22.5">
      <c r="B102" s="19" t="s">
        <v>40</v>
      </c>
      <c r="C102" s="5"/>
      <c r="D102" s="6"/>
      <c r="E102" s="7" t="s">
        <v>41</v>
      </c>
      <c r="F102" s="8">
        <v>553158</v>
      </c>
      <c r="G102" s="8">
        <f>SUM(G103)</f>
        <v>15804</v>
      </c>
      <c r="H102" s="8">
        <f aca="true" t="shared" si="4" ref="H102:H110">SUM(F102:G102)</f>
        <v>568962</v>
      </c>
    </row>
    <row r="103" spans="2:8" ht="12.75">
      <c r="B103" s="32"/>
      <c r="C103" s="20" t="s">
        <v>83</v>
      </c>
      <c r="D103" s="21"/>
      <c r="E103" s="9" t="s">
        <v>13</v>
      </c>
      <c r="F103" s="22">
        <v>119352</v>
      </c>
      <c r="G103" s="22">
        <f>SUM(G104:G106)</f>
        <v>15804</v>
      </c>
      <c r="H103" s="27">
        <f t="shared" si="4"/>
        <v>135156</v>
      </c>
    </row>
    <row r="104" spans="2:8" ht="12.75">
      <c r="B104" s="32"/>
      <c r="C104" s="20"/>
      <c r="D104" s="10">
        <v>4300</v>
      </c>
      <c r="E104" s="23" t="s">
        <v>63</v>
      </c>
      <c r="F104" s="24">
        <v>40000</v>
      </c>
      <c r="G104" s="24">
        <v>13185</v>
      </c>
      <c r="H104" s="25">
        <f t="shared" si="4"/>
        <v>53185</v>
      </c>
    </row>
    <row r="105" spans="2:8" ht="12.75">
      <c r="B105" s="32"/>
      <c r="C105" s="20"/>
      <c r="D105" s="10">
        <v>6050</v>
      </c>
      <c r="E105" s="23" t="s">
        <v>79</v>
      </c>
      <c r="F105" s="24">
        <v>37274</v>
      </c>
      <c r="G105" s="24">
        <v>200</v>
      </c>
      <c r="H105" s="25">
        <f t="shared" si="4"/>
        <v>37474</v>
      </c>
    </row>
    <row r="106" spans="2:8" ht="12.75">
      <c r="B106" s="32"/>
      <c r="C106" s="20"/>
      <c r="D106" s="10">
        <v>6060</v>
      </c>
      <c r="E106" s="23" t="s">
        <v>38</v>
      </c>
      <c r="F106" s="24">
        <v>27078</v>
      </c>
      <c r="G106" s="24">
        <v>2419</v>
      </c>
      <c r="H106" s="25">
        <f t="shared" si="4"/>
        <v>29497</v>
      </c>
    </row>
    <row r="107" spans="2:8" ht="22.5">
      <c r="B107" s="19" t="s">
        <v>78</v>
      </c>
      <c r="C107" s="5"/>
      <c r="D107" s="6"/>
      <c r="E107" s="7" t="s">
        <v>82</v>
      </c>
      <c r="F107" s="8">
        <v>263039</v>
      </c>
      <c r="G107" s="8">
        <f>SUM(G108)</f>
        <v>0</v>
      </c>
      <c r="H107" s="8">
        <f t="shared" si="4"/>
        <v>263039</v>
      </c>
    </row>
    <row r="108" spans="2:8" ht="12.75">
      <c r="B108" s="32"/>
      <c r="C108" s="20" t="s">
        <v>80</v>
      </c>
      <c r="D108" s="3"/>
      <c r="E108" s="9" t="s">
        <v>81</v>
      </c>
      <c r="F108" s="22">
        <v>163039</v>
      </c>
      <c r="G108" s="22">
        <f>SUM(G109,G110)</f>
        <v>0</v>
      </c>
      <c r="H108" s="27">
        <f t="shared" si="4"/>
        <v>163039</v>
      </c>
    </row>
    <row r="109" spans="2:8" ht="12.75">
      <c r="B109" s="32"/>
      <c r="C109" s="20"/>
      <c r="D109" s="10">
        <v>6050</v>
      </c>
      <c r="E109" s="23" t="s">
        <v>79</v>
      </c>
      <c r="F109" s="24">
        <v>0</v>
      </c>
      <c r="G109" s="24">
        <v>8181</v>
      </c>
      <c r="H109" s="25">
        <f t="shared" si="4"/>
        <v>8181</v>
      </c>
    </row>
    <row r="110" spans="2:8" ht="12.75">
      <c r="B110" s="32"/>
      <c r="C110" s="20"/>
      <c r="D110" s="10">
        <v>6060</v>
      </c>
      <c r="E110" s="23" t="s">
        <v>38</v>
      </c>
      <c r="F110" s="24">
        <v>33039</v>
      </c>
      <c r="G110" s="24">
        <v>-8181</v>
      </c>
      <c r="H110" s="25">
        <f t="shared" si="4"/>
        <v>24858</v>
      </c>
    </row>
    <row r="111" spans="2:8" ht="12.75">
      <c r="B111" s="12"/>
      <c r="C111" s="12"/>
      <c r="D111" s="12"/>
      <c r="E111" s="13" t="s">
        <v>5</v>
      </c>
      <c r="F111" s="14">
        <v>14804457.39</v>
      </c>
      <c r="G111" s="14">
        <f>SUM(G40,G49,G102,G45,G107,G78)</f>
        <v>132515.64</v>
      </c>
      <c r="H111" s="15">
        <f t="shared" si="2"/>
        <v>14936973.030000001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2012-07-04T07:56:02Z</cp:lastPrinted>
  <dcterms:modified xsi:type="dcterms:W3CDTF">2012-07-04T07:56:04Z</dcterms:modified>
  <cp:category/>
  <cp:version/>
  <cp:contentType/>
  <cp:contentStatus/>
</cp:coreProperties>
</file>