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46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<sst xmlns="http://schemas.openxmlformats.org/spreadsheetml/2006/main" count="1500" uniqueCount="628">
  <si>
    <t>w  złotych</t>
  </si>
  <si>
    <t>Dział</t>
  </si>
  <si>
    <t>Rozdział</t>
  </si>
  <si>
    <t>§</t>
  </si>
  <si>
    <t>Treść</t>
  </si>
  <si>
    <t>z tego</t>
  </si>
  <si>
    <t>bieżące</t>
  </si>
  <si>
    <t>majątkowe</t>
  </si>
  <si>
    <t>010</t>
  </si>
  <si>
    <t>Rolnictwo i łowiectwo</t>
  </si>
  <si>
    <t>01010</t>
  </si>
  <si>
    <t>Infrastruktura wodociągowa</t>
  </si>
  <si>
    <t>0970</t>
  </si>
  <si>
    <t>Wpływy z różnych dochodów</t>
  </si>
  <si>
    <t>01095</t>
  </si>
  <si>
    <t>Pozostałą działalność</t>
  </si>
  <si>
    <t>2010</t>
  </si>
  <si>
    <t>Dotacje celowe otrzymane z budżetu państwa na realizację zadań bieżących z zakresu administracji rządowej</t>
  </si>
  <si>
    <t>020</t>
  </si>
  <si>
    <t>Leśnictwo</t>
  </si>
  <si>
    <t>02095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</si>
  <si>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</si>
  <si>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</si>
  <si>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</si>
  <si>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</si>
  <si>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</si>
  <si>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</si>
  <si>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</si>
  <si>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</si>
  <si>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</si>
  <si>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</si>
  <si>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 z wieczystego użytkowania</t>
  </si>
  <si>
    <t>0750</t>
  </si>
  <si>
    <t>Dochody z najmu i dzierżawy</t>
  </si>
  <si>
    <t>0870</t>
  </si>
  <si>
    <t>Wpływy ze sprzedaży mienia</t>
  </si>
  <si>
    <t>0920</t>
  </si>
  <si>
    <t>Pozostałe odsetki</t>
  </si>
  <si>
    <t>710</t>
  </si>
  <si>
    <t>Działalność usługowa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</si>
  <si>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</si>
  <si>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</si>
  <si>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</si>
  <si>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</si>
  <si>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</si>
  <si>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</si>
  <si>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75011</t>
  </si>
  <si>
    <t>Urzędy wojewódzkie</t>
  </si>
  <si>
    <t>2360</t>
  </si>
  <si>
    <t>Dochody j.s.t. związane z realizacją zadań z zakresu administracji rządowej</t>
  </si>
  <si>
    <t>75023</t>
  </si>
  <si>
    <t>Urzędy gmin</t>
  </si>
  <si>
    <t>0830</t>
  </si>
  <si>
    <t>Wpływy z usług</t>
  </si>
  <si>
    <t>75056</t>
  </si>
  <si>
    <t>Spis pwszechny i inne</t>
  </si>
  <si>
    <t>751</t>
  </si>
  <si>
    <t>Urzędy Naczelnych Organów Władzy</t>
  </si>
  <si>
    <t>75101</t>
  </si>
  <si>
    <t>754</t>
  </si>
  <si>
    <t>Bezpieczeństwo publiczne i ochrona ppoż.</t>
  </si>
  <si>
    <t>75412</t>
  </si>
  <si>
    <t>Ochotnicze Straże pożarne</t>
  </si>
  <si>
    <t>6630</t>
  </si>
  <si>
    <t>Dotacje celowe otrzymane z samorządu województwa na inwestycje i zakupy inwestycyjne realizowane na podstawie porozumień (umów)między jednostkami samorządu terytorialnego</t>
  </si>
  <si>
    <t>756</t>
  </si>
  <si>
    <t>Dochody od osób prawnych,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</si>
  <si>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</si>
  <si>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</si>
  <si>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</si>
  <si>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 , opłacany w formie karty podatkowej</t>
  </si>
  <si>
    <t>75615</t>
  </si>
  <si>
    <t>Wpływy z podatków: rolnego, leśnego, czyn. cywilno-prawnych; oraz podatków i opłat lokal.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</si>
  <si>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</si>
  <si>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</si>
  <si>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</si>
  <si>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</si>
  <si>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</si>
  <si>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</si>
  <si>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</si>
  <si>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</si>
  <si>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</si>
  <si>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cywilno-prawnych</t>
  </si>
  <si>
    <t>0910</t>
  </si>
  <si>
    <t>Odsetki od nieterminowych wpłat z tytułu podatków i opłat</t>
  </si>
  <si>
    <t>75616</t>
  </si>
  <si>
    <t>Wpływy z podatków rolnego, leśnego, od czyn.cywilno-prawnych oraz podatków i opłat lokal.od osób fiz.</t>
  </si>
  <si>
    <t>0360</t>
  </si>
  <si>
    <t>Podatek od spadków i darowizn</t>
  </si>
  <si>
    <t>0440</t>
  </si>
  <si>
    <t>Wpływy z opłaty miejscowej</t>
  </si>
  <si>
    <t>75617</t>
  </si>
  <si>
    <t>Wpływy z innych podatków od innych jednostek</t>
  </si>
  <si>
    <t>75618</t>
  </si>
  <si>
    <t>Wpływy z innych opłat stanowiących dochody jednostek samorządu terytotialnego na podstawie ustaw</t>
  </si>
  <si>
    <t>0410</t>
  </si>
  <si>
    <t>Wpływy z opłaty skarbowej</t>
  </si>
  <si>
    <t>0480</t>
  </si>
  <si>
    <t>Wpływy od zezwoleń na sprzedaż alkoholu</t>
  </si>
  <si>
    <t>75621</t>
  </si>
  <si>
    <t>Udział Gmin w podatkach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</si>
  <si>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</si>
  <si>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</si>
  <si>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</si>
  <si>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</si>
  <si>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</si>
  <si>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</si>
  <si>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</si>
  <si>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</t>
  </si>
  <si>
    <t>2920</t>
  </si>
  <si>
    <t>Subwencja</t>
  </si>
  <si>
    <t>75807</t>
  </si>
  <si>
    <t>Część wyrównawcza subwencji ogólnej dla gmin</t>
  </si>
  <si>
    <t>75831</t>
  </si>
  <si>
    <t>Część równoważąca subwencji ogólnej</t>
  </si>
  <si>
    <t>801</t>
  </si>
  <si>
    <t>Oświata i wychowanie</t>
  </si>
  <si>
    <t>80101</t>
  </si>
  <si>
    <t>Szkoły Podstawowe</t>
  </si>
  <si>
    <t>Wpływy z najmu i dzierżawy</t>
  </si>
  <si>
    <t>2030</t>
  </si>
  <si>
    <t>Dotacje celowe otrzymane z budżetu państwa na realizację własnych zadań bieżących</t>
  </si>
  <si>
    <t>80104</t>
  </si>
  <si>
    <t>Przedszkola</t>
  </si>
  <si>
    <t>2310</t>
  </si>
  <si>
    <t>Dotacje celowe otrzymane z gminy na zadania bieżące realizowane na podstawie porozumień (umów)między j.s.t.</t>
  </si>
  <si>
    <t>80195</t>
  </si>
  <si>
    <t>Dotacje celowe otrzymane z budżetu państwa na realizację</t>
  </si>
  <si>
    <t>852</t>
  </si>
  <si>
    <t>Pomoc społeczna</t>
  </si>
  <si>
    <t>85212</t>
  </si>
  <si>
    <t>Świadczenia rodzinne ,zaliczka alimentacyjna oraz składki na ubezpieczenia emerytalne i rentowe z ubezpieczenia społecznego</t>
  </si>
  <si>
    <t>2910</t>
  </si>
  <si>
    <t xml:space="preserve">Zwrot dotacji wykorzystanych niezgodnie z przeznaczeniem lub pobranych w nadmiernej wysokości </t>
  </si>
  <si>
    <t>pozostałe odsetki</t>
  </si>
  <si>
    <t>85213</t>
  </si>
  <si>
    <t>Składki na ubezpieczenia zdrowotne opłacane za osoby pobierające niektóre świadczenia z pomocy społecznej , niektóre świadczenia rodzinne oraz za osoby uczestniczace w zajęciach centrum integracji społecznej</t>
  </si>
  <si>
    <t>85214</t>
  </si>
  <si>
    <t>Zasiłki i pomoc w naturze oraz składki na ubezpieczenia społeczne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</si>
  <si>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</si>
  <si>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</si>
  <si>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</si>
  <si>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</si>
  <si>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</si>
  <si>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</si>
  <si>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Wpływy z usług opiekuńczych</t>
  </si>
  <si>
    <t>85295</t>
  </si>
  <si>
    <t xml:space="preserve">Pozostałe zadania w zakresie polityki społecznej </t>
  </si>
  <si>
    <t>Dotacje rozwojowe oraz środki na finansowanie Wspólnej Polityki Rolnej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</si>
  <si>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</si>
  <si>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</si>
  <si>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</si>
  <si>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</si>
  <si>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</si>
  <si>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</si>
  <si>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</t>
  </si>
  <si>
    <t>6297</t>
  </si>
  <si>
    <t>Srodki na dofinansowanie własnych inwestycji gmin(związków gmin),powiatów (związków powiatów),samorządów województw ,pozyskane z innych żródeł</t>
  </si>
  <si>
    <t>90019</t>
  </si>
  <si>
    <t xml:space="preserve">Wpływy i wydatki związane z gromadzeniem środków z opłat i kar za korzystanie ze środowiska </t>
  </si>
  <si>
    <t>0690</t>
  </si>
  <si>
    <t>Wpływy z różnych opłat</t>
  </si>
  <si>
    <t>921</t>
  </si>
  <si>
    <t>Kultura i ochrona dziedzictwa narodowego</t>
  </si>
  <si>
    <t>92109</t>
  </si>
  <si>
    <t>Domy i ośrodki kultury</t>
  </si>
  <si>
    <t xml:space="preserve">Ogółem dochody                  </t>
  </si>
  <si>
    <t>w złotych</t>
  </si>
  <si>
    <t>§*</t>
  </si>
  <si>
    <t>Nazwa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</si>
  <si>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</si>
  <si>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</si>
  <si>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</si>
  <si>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</si>
  <si>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</si>
  <si>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</si>
  <si>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</si>
  <si>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</si>
  <si>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</si>
  <si>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</si>
  <si>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</si>
  <si>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</si>
  <si>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</si>
  <si>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</si>
  <si>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</si>
  <si>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6050</t>
  </si>
  <si>
    <t>Wydatki inwestycyjne</t>
  </si>
  <si>
    <t>6059</t>
  </si>
  <si>
    <t>01030</t>
  </si>
  <si>
    <t>Izby rolnicze</t>
  </si>
  <si>
    <t>2850</t>
  </si>
  <si>
    <t>Wpłaty gmin na rzecz izb rolniczych w wysokości 2% uzyskanych wpływów z podatku rolnego</t>
  </si>
  <si>
    <t>4110</t>
  </si>
  <si>
    <t>Składki ZUS</t>
  </si>
  <si>
    <t>4120</t>
  </si>
  <si>
    <t>Składki FP</t>
  </si>
  <si>
    <t>4170</t>
  </si>
  <si>
    <t xml:space="preserve">Wynagrodzenia bezosobowe 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</si>
  <si>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</si>
  <si>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</si>
  <si>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</si>
  <si>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</si>
  <si>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</si>
  <si>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</si>
  <si>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4270</t>
  </si>
  <si>
    <t>Zakup usług remontowych</t>
  </si>
  <si>
    <t>Zakup pozostałych usług</t>
  </si>
  <si>
    <t>6300</t>
  </si>
  <si>
    <t>70004</t>
  </si>
  <si>
    <t>Różne jednostko obsługujące gospodarkę mieszkaniową</t>
  </si>
  <si>
    <t>2650</t>
  </si>
  <si>
    <t>Dotacje przedmiotowe</t>
  </si>
  <si>
    <t>4010</t>
  </si>
  <si>
    <t>Wynagrodzenia osobowe pracowników</t>
  </si>
  <si>
    <t>4260</t>
  </si>
  <si>
    <t>Zakup energii</t>
  </si>
  <si>
    <t>6060</t>
  </si>
  <si>
    <t>Wydatki na zakupy inwestycyjne</t>
  </si>
  <si>
    <t>4040</t>
  </si>
  <si>
    <t>Dodatkowe wynagrodzenie roczne</t>
  </si>
  <si>
    <t>Składki na ubezpieczenia społeczne</t>
  </si>
  <si>
    <t>Składki na Fundusz Pracy</t>
  </si>
  <si>
    <t>Zakup materiałów</t>
  </si>
  <si>
    <t>75022</t>
  </si>
  <si>
    <t>Rady gmin</t>
  </si>
  <si>
    <t>3030</t>
  </si>
  <si>
    <t>Różne wydatki na rzecz osób fizycznych</t>
  </si>
  <si>
    <t>4700</t>
  </si>
  <si>
    <t>Szkolenia pracowników niebędących członkami korpusu służby cywilnej</t>
  </si>
  <si>
    <t>3020</t>
  </si>
  <si>
    <t>Wydatki osobowe</t>
  </si>
  <si>
    <t>4140</t>
  </si>
  <si>
    <t>Wpłaty na Państwowy Fundusz Osób Nipełnosprawnych</t>
  </si>
  <si>
    <t>Wynagrodzenia bezosobowe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</si>
  <si>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</si>
  <si>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</si>
  <si>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</si>
  <si>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</si>
  <si>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</si>
  <si>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</si>
  <si>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</si>
  <si>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</si>
  <si>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</si>
  <si>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</si>
  <si>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</si>
  <si>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</si>
  <si>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</si>
  <si>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4480</t>
  </si>
  <si>
    <t xml:space="preserve">Urzędy naczelnych organów władzy państwowej, kontroli i ochrony prawa oraz sądownictwa </t>
  </si>
  <si>
    <t>Urzędy naczelnych organów władzy państwowej, kontroli i ochrony prawa</t>
  </si>
  <si>
    <t>Bezpieczeństwo publiczne i ochrona przeciwpożarowa</t>
  </si>
  <si>
    <t>Ochotnicze straże pożarne</t>
  </si>
  <si>
    <t>75421</t>
  </si>
  <si>
    <t>Zarządzanie kryzysowe</t>
  </si>
  <si>
    <t>Dochody od osób prawnych, od osób fizycznych i od innych jednostek nieposiadających osobowości prawnej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</si>
  <si>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</si>
  <si>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</si>
  <si>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</si>
  <si>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</si>
  <si>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</si>
  <si>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</si>
  <si>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</si>
  <si>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</si>
  <si>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</si>
  <si>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</t>
  </si>
  <si>
    <t>75818</t>
  </si>
  <si>
    <t>Rezerwy ogólne i celowe</t>
  </si>
  <si>
    <t>4810</t>
  </si>
  <si>
    <t>Rezerwy</t>
  </si>
  <si>
    <t>Szkoły podstawowe</t>
  </si>
  <si>
    <t>Dotacje celowe przekazane gminie na zadania bieżące realizowane na podstawie porozumień (umów) między j.s.t.</t>
  </si>
  <si>
    <t>Nagrody i wydatki osobowe nie zaliczane do wynagrodzeń</t>
  </si>
  <si>
    <t>4240</t>
  </si>
  <si>
    <t>zakup pomocy i książek</t>
  </si>
  <si>
    <t>4580</t>
  </si>
  <si>
    <t xml:space="preserve">Przedszkola </t>
  </si>
  <si>
    <t>2540</t>
  </si>
  <si>
    <t>80110</t>
  </si>
  <si>
    <t>Gimnazja</t>
  </si>
  <si>
    <t>Zakup pomocy i książek</t>
  </si>
  <si>
    <t>80113</t>
  </si>
  <si>
    <t>Dowożenie uczniów do szkół</t>
  </si>
  <si>
    <t>4500</t>
  </si>
  <si>
    <t>Pozostałe podatki na rzecz j.s.t.</t>
  </si>
  <si>
    <t>80114</t>
  </si>
  <si>
    <t>Zespoły obsługi ekonomiczno -administracyjnej szkół</t>
  </si>
  <si>
    <t>Opłaty za usługi internetowe</t>
  </si>
  <si>
    <t>80146</t>
  </si>
  <si>
    <t>Dokształcanie i doskonalenie nauczycieli</t>
  </si>
  <si>
    <t>Podróże krajowe służbowe</t>
  </si>
  <si>
    <t>80148</t>
  </si>
  <si>
    <t>Stołówki szkolne</t>
  </si>
  <si>
    <t>Odpis na ZFŚS</t>
  </si>
  <si>
    <t>851</t>
  </si>
  <si>
    <t>Ochrona zdrowia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</si>
  <si>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</si>
  <si>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</si>
  <si>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</si>
  <si>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</si>
  <si>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</si>
  <si>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85202</t>
  </si>
  <si>
    <t>Domy pomocy społecznej</t>
  </si>
  <si>
    <t>3110</t>
  </si>
  <si>
    <t>Zakup usług przez j.s.t.od innych j.s.t.</t>
  </si>
  <si>
    <t>Świadczenia społeczne</t>
  </si>
  <si>
    <t xml:space="preserve">Świadczenia rodzinne,zaliczka alimentacyjna oraz składki na ubezpieczenia emerytalno -rentowe z ubezpieczenia społecznego </t>
  </si>
  <si>
    <t>Składki na fundusz pracy</t>
  </si>
  <si>
    <t>Składki na ubezpieczenia zdrowotne opłacane za osoby pobierające niektóre świadczenia z pomocy społecznej , niektóre świadczenia rodzinne oraz za osoby uczestniczące w zajęciach centrum integracji społecznej</t>
  </si>
  <si>
    <t>4130</t>
  </si>
  <si>
    <t>Składki na ubezpieczenia zdrowotne</t>
  </si>
  <si>
    <t>Zasiłki i pomoc w naturze oraz składki na ubezpieczenia emerytalno-rentowe</t>
  </si>
  <si>
    <t>3119</t>
  </si>
  <si>
    <t>85215</t>
  </si>
  <si>
    <t>Dodatki mieszkaniowe</t>
  </si>
  <si>
    <t>4610</t>
  </si>
  <si>
    <t xml:space="preserve">Koszt postępowania sądowego i prokuratorskiego </t>
  </si>
  <si>
    <t>853</t>
  </si>
  <si>
    <t>Pozostałe zadania w zakresie polityki społecznej</t>
  </si>
  <si>
    <t>85395</t>
  </si>
  <si>
    <t>4017</t>
  </si>
  <si>
    <t>Wynagrodzenia osobowe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</si>
  <si>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</si>
  <si>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</si>
  <si>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</si>
  <si>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</si>
  <si>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</si>
  <si>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</si>
  <si>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</si>
  <si>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</si>
  <si>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</si>
  <si>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</si>
  <si>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</si>
  <si>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</si>
  <si>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Opłaty z tytułu zakupu usług telefonii komórkowej</t>
  </si>
  <si>
    <t>4369</t>
  </si>
  <si>
    <t>4447</t>
  </si>
  <si>
    <t>4449</t>
  </si>
  <si>
    <t>854</t>
  </si>
  <si>
    <t>85401</t>
  </si>
  <si>
    <t>Świetlice szkolne</t>
  </si>
  <si>
    <t>85412</t>
  </si>
  <si>
    <t>Kolonie i obozy oraz inne formy wypoczynku dzieci i młodzieży szkolnej , a także szkolenia młodzieży</t>
  </si>
  <si>
    <t>3240</t>
  </si>
  <si>
    <t>Stypendia dla uczniów</t>
  </si>
  <si>
    <t>3260</t>
  </si>
  <si>
    <t>Inne formy pomocy dla uczniów</t>
  </si>
  <si>
    <t>6057</t>
  </si>
  <si>
    <t>90002</t>
  </si>
  <si>
    <t xml:space="preserve">Gospodarka odpadami </t>
  </si>
  <si>
    <t>90015</t>
  </si>
  <si>
    <t>Oświetlenie ulic, placów i dróg</t>
  </si>
  <si>
    <t>wydatki inwestycyjne</t>
  </si>
  <si>
    <t>90095</t>
  </si>
  <si>
    <t>2480</t>
  </si>
  <si>
    <t>Dotacje dla instytucji kultury</t>
  </si>
  <si>
    <t>92116</t>
  </si>
  <si>
    <t>Biblioteki</t>
  </si>
  <si>
    <t>Dotacje przedmiotowe z budżetu dla instytucji kultury</t>
  </si>
  <si>
    <t>926</t>
  </si>
  <si>
    <t>Kultura fizyczna i sport</t>
  </si>
  <si>
    <t>92605</t>
  </si>
  <si>
    <t>Zadania w zakresie kultury fizycznej i sportu</t>
  </si>
  <si>
    <t>2830</t>
  </si>
  <si>
    <t>Dotacja celowa z budżetu na finansowanie lub dofinansowanie zadań zleconych do realizacji pozostałym jednostkom niezaliczanym do sektpra finansów publicznych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</si>
  <si>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</si>
  <si>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</si>
  <si>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</si>
  <si>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</si>
  <si>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</si>
  <si>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</si>
  <si>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</si>
  <si>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rok budżetowy 2011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</si>
  <si>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</si>
  <si>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</si>
  <si>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</si>
  <si>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</si>
  <si>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</si>
  <si>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</si>
  <si>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Modernizacja Ul.szkolna (wewnątrz osiedla)w Sorkwitach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</si>
  <si>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</si>
  <si>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</si>
  <si>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</si>
  <si>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</si>
  <si>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</si>
  <si>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</si>
  <si>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</si>
  <si>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</si>
  <si>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</si>
  <si>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</si>
  <si>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</si>
  <si>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</si>
  <si>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</si>
  <si>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</si>
  <si>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</si>
  <si>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</si>
  <si>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</si>
  <si>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</si>
  <si>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</si>
  <si>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</si>
  <si>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</si>
  <si>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</si>
  <si>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</si>
  <si>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</si>
  <si>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</si>
  <si>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</si>
  <si>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pługa wirnikowego do odśnieżania dla miejsc.Jełmuń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</si>
  <si>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</si>
  <si>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</si>
  <si>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</si>
  <si>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</si>
  <si>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</si>
  <si>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</si>
  <si>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</si>
  <si>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</si>
  <si>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</si>
  <si>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</si>
  <si>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</si>
  <si>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</si>
  <si>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</si>
  <si>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</si>
  <si>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</si>
  <si>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</si>
  <si>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</si>
  <si>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</si>
  <si>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</si>
  <si>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</si>
  <si>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</si>
  <si>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</si>
  <si>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Dotacje
ogółem</t>
  </si>
  <si>
    <t>Wydatki
ogółem (6+10)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</si>
  <si>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</si>
  <si>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</si>
  <si>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L.p.</t>
  </si>
  <si>
    <t>Klasyfikacja</t>
  </si>
  <si>
    <t>Kwota</t>
  </si>
  <si>
    <t>Przewidywane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</si>
  <si>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</si>
  <si>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</si>
  <si>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</si>
  <si>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</si>
  <si>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</si>
  <si>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</si>
  <si>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</si>
  <si>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</si>
  <si>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</si>
  <si>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</si>
  <si>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</si>
  <si>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</si>
  <si>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</si>
  <si>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</si>
  <si>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</si>
  <si>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</si>
  <si>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</si>
  <si>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</si>
  <si>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</si>
  <si>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</si>
  <si>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</si>
  <si>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</si>
  <si>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</si>
  <si>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</si>
  <si>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</si>
  <si>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</si>
  <si>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</si>
  <si>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</si>
  <si>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</si>
  <si>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</si>
  <si>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</si>
  <si>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</si>
  <si>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</si>
  <si>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</si>
  <si>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</si>
  <si>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</si>
  <si>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</si>
  <si>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</si>
  <si>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</si>
  <si>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</si>
  <si>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</si>
  <si>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</si>
  <si>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</si>
  <si>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do uchwał Rady Gminy nr…</t>
  </si>
  <si>
    <t>z dnia ……….</t>
  </si>
  <si>
    <t>Nazwa jednostki pomocniczej lub sołectwa</t>
  </si>
  <si>
    <t>kwota</t>
  </si>
  <si>
    <t>Sołectwa</t>
  </si>
  <si>
    <t>Burszewo</t>
  </si>
  <si>
    <t>Borowski Las</t>
  </si>
  <si>
    <t>Choszczewo</t>
  </si>
  <si>
    <t>Gizewo</t>
  </si>
  <si>
    <t>Jełmuń</t>
  </si>
  <si>
    <t>Borowe</t>
  </si>
  <si>
    <t>Jędrychowo</t>
  </si>
  <si>
    <t>Kozłowo</t>
  </si>
  <si>
    <t>Maradki</t>
  </si>
  <si>
    <t>Nibork</t>
  </si>
  <si>
    <t>Pustniki</t>
  </si>
  <si>
    <t>Rozogi</t>
  </si>
  <si>
    <t>Sorkwity</t>
  </si>
  <si>
    <t>Rybno</t>
  </si>
  <si>
    <t>Stama-Młynnik</t>
  </si>
  <si>
    <t>Surmówka</t>
  </si>
  <si>
    <t>Stary Gieląd</t>
  </si>
  <si>
    <t>Szymanowo</t>
  </si>
  <si>
    <t>Warpuny</t>
  </si>
  <si>
    <t>Zyndaki</t>
  </si>
  <si>
    <t>Jednostki pomocnicze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</si>
  <si>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</si>
  <si>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</si>
  <si>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</si>
  <si>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</si>
  <si>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</si>
  <si>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</si>
  <si>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</si>
  <si>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</si>
  <si>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</si>
  <si>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</si>
  <si>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</si>
  <si>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</si>
  <si>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Wspieranie działań na rzecz osób, szczególnie dzieci i młodzieży szkolnej  zagrożonych wykluczeniem społecznym , poprzez organizację czasu wolnego i organizację imprez rekreacyjno-szkoleniowych</t>
  </si>
  <si>
    <t>Wspieranie działań edukacyjno-rekreacyjnych prowadzonych wsród dzieci i młodzieży , w zakresie organizacji zajęć i imprez rekreacyjno-edukacyjnych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</si>
  <si>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</si>
  <si>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</si>
  <si>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</si>
  <si>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</si>
  <si>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</si>
  <si>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</si>
  <si>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</si>
  <si>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</si>
  <si>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</si>
  <si>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</si>
  <si>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</si>
  <si>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</si>
  <si>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</si>
  <si>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</si>
  <si>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Plan dochodów w łącznej kwocie rachunku dochodów samorządowych jednostek budżetowych prowadzących działalność na podstawie ustawy o systemie oświaty  i wydatków nimi finansowanych</t>
  </si>
  <si>
    <t>Plan dochodów</t>
  </si>
  <si>
    <t>Plan wydatków</t>
  </si>
  <si>
    <t>II.</t>
  </si>
  <si>
    <t>Dział, z tego:</t>
  </si>
  <si>
    <t>-rozdział</t>
  </si>
  <si>
    <t xml:space="preserve"> </t>
  </si>
  <si>
    <t>Plan dochodów budżetu gminy na 2012 r.</t>
  </si>
  <si>
    <t>Przewidywane wykonanie 2011 r.</t>
  </si>
  <si>
    <t>Plan
2012 r.</t>
  </si>
  <si>
    <t>75108</t>
  </si>
  <si>
    <t xml:space="preserve">Wybory do sejmu i senatu </t>
  </si>
  <si>
    <t>75109</t>
  </si>
  <si>
    <t>Wybory do Rad gmin,rad powiatów ,wybory wójtów, burmistrzów i prezydentów miast oraz referenda gminne, powiatowe i wojewódzkie</t>
  </si>
  <si>
    <t>75814</t>
  </si>
  <si>
    <t>Różne rozliczenia finansowe</t>
  </si>
  <si>
    <t>Dotacje celowe otrzymane z budżetu państwana realizację własnych zadań bieżących</t>
  </si>
  <si>
    <t>Dotacje celowe otrzymane z budżetu państwa na realizację inwestycji i zakupów inwestycyjnych własnych gmin(związków gmin)</t>
  </si>
  <si>
    <t>2400</t>
  </si>
  <si>
    <t>Wpływy do budżetu pozostałości środków finansowych gromadzonych na wydzielonym rachunku jednostki budżetowej</t>
  </si>
  <si>
    <t>Środki na dofinansowanie własnych zadań bieżacych gmin(związków gmin)powiatów (związków powiatów), samorządów województw , pozyskane z innych żródeł</t>
  </si>
  <si>
    <t>6290</t>
  </si>
  <si>
    <t>Środki na dofinansowanie łasnych inwestycji gmin(związków gmin), powiatów(związków powiatów),samorządów województw, pozyskane z innych źródeł</t>
  </si>
  <si>
    <t xml:space="preserve">Wydatki inwestycyjne </t>
  </si>
  <si>
    <t>Rózne opłaty i składki</t>
  </si>
  <si>
    <t>Dotacja dla Starostwa</t>
  </si>
  <si>
    <t>2330</t>
  </si>
  <si>
    <t xml:space="preserve">Spis powszechny i inne </t>
  </si>
  <si>
    <t>Wybory do Sejmu i Senatu</t>
  </si>
  <si>
    <t xml:space="preserve">Wybory do rad gmin, wybory wójta </t>
  </si>
  <si>
    <t xml:space="preserve">Wydatki na zakupy inwestycyjne </t>
  </si>
  <si>
    <t>4330</t>
  </si>
  <si>
    <t>3257</t>
  </si>
  <si>
    <t>Stypendia różne</t>
  </si>
  <si>
    <t>3259</t>
  </si>
  <si>
    <t>4227</t>
  </si>
  <si>
    <t>4229</t>
  </si>
  <si>
    <t>4417</t>
  </si>
  <si>
    <t>Krajowe podróże służbowe</t>
  </si>
  <si>
    <t>4419</t>
  </si>
  <si>
    <t>Wydatki budżetu gminy na  2012 r.</t>
  </si>
  <si>
    <t>Przewidywane wykonanie
na 2011 r.</t>
  </si>
  <si>
    <t>Plan wydatków na 2012r.</t>
  </si>
  <si>
    <t>Przedszkole w Zyndakach</t>
  </si>
  <si>
    <t>15.</t>
  </si>
  <si>
    <t>16.</t>
  </si>
  <si>
    <t xml:space="preserve">Niepubliczna SP w Kozłowie </t>
  </si>
  <si>
    <t>Niepubliczna SP w Choszczewie</t>
  </si>
  <si>
    <t>Dotacja podmiotowa z budżetu dla niepublicznej jednostki systemu oświaty</t>
  </si>
  <si>
    <t>Utrzymanie zimowe dróg 900 h x 82 zł</t>
  </si>
  <si>
    <t>Wywóz nieczystości stałych  SM-110 (  (1450szt x9,24zł=13 398zł),             KP-7 -     (40szt x262,75=10 510 zł)</t>
  </si>
  <si>
    <t>Wykaszanie terenów zielonych 30 h x 75 zł</t>
  </si>
  <si>
    <t>Gminny Ośrodek Kultury</t>
  </si>
  <si>
    <t>Remont chodników 120m2 x 142,98zł</t>
  </si>
  <si>
    <t xml:space="preserve">Remonty dróg 35.233 km x 2920 zł </t>
  </si>
  <si>
    <t xml:space="preserve">Zakup środków żywności </t>
  </si>
  <si>
    <t>4287</t>
  </si>
  <si>
    <t>4289</t>
  </si>
  <si>
    <t>Wydatki jednostek pomocniczych w 2012 r.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</si>
  <si>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</si>
  <si>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</si>
  <si>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</si>
  <si>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</si>
  <si>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</si>
  <si>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</si>
  <si>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</si>
  <si>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</si>
  <si>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</si>
  <si>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</si>
  <si>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</si>
  <si>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</si>
  <si>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urządzeń  do świetlicy wiejskiej w Gizewie</t>
  </si>
  <si>
    <t>Zakup urządzeń  do świetlicy wiejskiej w Pustnikach</t>
  </si>
  <si>
    <t>Zakup pieca CO do Zespołu Szkół Zyndaki 2</t>
  </si>
  <si>
    <t>Planowane wydatki inwestycyjne wieloletnie przewidziane do realizacji w 2012 -2019(zgodnie z zał.nr 3 WPF).</t>
  </si>
  <si>
    <t>Budowa świetlicy w Sorkwitach</t>
  </si>
  <si>
    <t>Budowa świetlicy w Szymanowie</t>
  </si>
  <si>
    <t>Modernizacja świetlicy w Maradkach</t>
  </si>
  <si>
    <t>Zakup nożyc hydraulicznych do OSP Rybno</t>
  </si>
  <si>
    <t>Zakup  2 pił łancuchowych  do OSP Rybno</t>
  </si>
  <si>
    <t>Zakup pilarki STHIL do cięcia stali i metalu  do OSP Rybno</t>
  </si>
  <si>
    <t>Zakup oprogramowania "Mienie"</t>
  </si>
  <si>
    <t>Zakup oprogramowania "Gospodarka odpadami"</t>
  </si>
  <si>
    <t xml:space="preserve">Zakup klimatyzatora do Serwerowni </t>
  </si>
  <si>
    <t xml:space="preserve">Zakup zestawu komputerowego </t>
  </si>
  <si>
    <t>Modernizacja Budynku SP w Sorkwitach</t>
  </si>
  <si>
    <t>Modernizacja Budynku Zespołu Szkół Zyndaki 2(stara część)</t>
  </si>
  <si>
    <t>wykonanie 2011*</t>
  </si>
  <si>
    <t xml:space="preserve"> Przychody i rozchody budżetu w 2012 r.</t>
  </si>
  <si>
    <t>Zadania inwestycyjne (roczne i wieloletnie) przewidziane do realizacji w 2012 r.</t>
  </si>
  <si>
    <t>Dochody i wydatki związane z realizacją zadań z zakresu administracji rządowej i innych zadań zleconych odrębnymi ustawami w 2012 r.</t>
  </si>
  <si>
    <t>Dochody i wydatki związane z realizacją zadań realizowanych na podstawie umów lub porozumień między jednostkami samorządu terytorialnego w 2012 r.</t>
  </si>
  <si>
    <t>Zestawienie planowanych kwot dotacji udzielanych z budżetu jst, realizowanych przez podmioty należące i nienależące do sektora finansów publicznych w 2012 r.</t>
  </si>
  <si>
    <t>Plan przychodów i kosztów samorządowych zakładów budżetowych na 2012 r.</t>
  </si>
  <si>
    <t xml:space="preserve">Załącznik nr 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</si>
</sst>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1" fillId="20" borderId="11" xfId="0" applyNumberFormat="1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vertical="top" wrapText="1"/>
    </xf>
    <xf numFmtId="4" fontId="24" fillId="20" borderId="11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wrapText="1"/>
    </xf>
    <xf numFmtId="4" fontId="26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wrapText="1"/>
    </xf>
    <xf numFmtId="4" fontId="26" fillId="0" borderId="15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top" wrapText="1"/>
    </xf>
    <xf numFmtId="4" fontId="24" fillId="20" borderId="11" xfId="0" applyNumberFormat="1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14" xfId="0" applyNumberFormat="1" applyBorder="1" applyAlignment="1">
      <alignment vertical="center"/>
    </xf>
    <xf numFmtId="49" fontId="25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vertical="top" wrapText="1"/>
    </xf>
    <xf numFmtId="4" fontId="26" fillId="24" borderId="12" xfId="0" applyNumberFormat="1" applyFont="1" applyFill="1" applyBorder="1" applyAlignment="1">
      <alignment horizontal="right"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vertical="top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" fontId="0" fillId="0" borderId="14" xfId="0" applyNumberFormat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4" fontId="26" fillId="0" borderId="13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4" fontId="26" fillId="0" borderId="12" xfId="0" applyNumberFormat="1" applyFont="1" applyBorder="1" applyAlignment="1">
      <alignment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top" wrapText="1"/>
    </xf>
    <xf numFmtId="49" fontId="27" fillId="0" borderId="12" xfId="0" applyNumberFormat="1" applyFont="1" applyBorder="1" applyAlignment="1">
      <alignment horizontal="left" wrapText="1"/>
    </xf>
    <xf numFmtId="49" fontId="25" fillId="0" borderId="15" xfId="0" applyNumberFormat="1" applyFont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top" wrapText="1"/>
    </xf>
    <xf numFmtId="4" fontId="21" fillId="20" borderId="11" xfId="0" applyNumberFormat="1" applyFont="1" applyFill="1" applyBorder="1" applyAlignment="1">
      <alignment/>
    </xf>
    <xf numFmtId="4" fontId="21" fillId="20" borderId="11" xfId="0" applyNumberFormat="1" applyFont="1" applyFill="1" applyBorder="1" applyAlignment="1">
      <alignment vertical="center"/>
    </xf>
    <xf numFmtId="0" fontId="21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left" wrapText="1"/>
    </xf>
    <xf numFmtId="4" fontId="25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 wrapText="1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 wrapText="1"/>
    </xf>
    <xf numFmtId="4" fontId="21" fillId="20" borderId="11" xfId="0" applyNumberFormat="1" applyFont="1" applyFill="1" applyBorder="1" applyAlignment="1">
      <alignment horizontal="right" vertical="center" wrapText="1"/>
    </xf>
    <xf numFmtId="4" fontId="21" fillId="20" borderId="11" xfId="0" applyNumberFormat="1" applyFont="1" applyFill="1" applyBorder="1" applyAlignment="1">
      <alignment vertical="center" wrapText="1"/>
    </xf>
    <xf numFmtId="4" fontId="0" fillId="0" borderId="18" xfId="0" applyNumberFormat="1" applyBorder="1" applyAlignment="1">
      <alignment/>
    </xf>
    <xf numFmtId="4" fontId="21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horizontal="right" vertical="center"/>
    </xf>
    <xf numFmtId="49" fontId="26" fillId="0" borderId="15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49" fontId="24" fillId="0" borderId="20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26" fillId="0" borderId="20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2" fontId="24" fillId="0" borderId="20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2" fontId="26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1" fillId="20" borderId="21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1" fillId="20" borderId="21" xfId="0" applyFont="1" applyFill="1" applyBorder="1" applyAlignment="1">
      <alignment horizontal="center" vertical="center"/>
    </xf>
    <xf numFmtId="4" fontId="1" fillId="20" borderId="21" xfId="0" applyNumberFormat="1" applyFont="1" applyFill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1" fillId="0" borderId="11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4" fontId="0" fillId="0" borderId="37" xfId="0" applyNumberForma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4" fontId="0" fillId="0" borderId="41" xfId="0" applyNumberFormat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4" fontId="0" fillId="0" borderId="45" xfId="0" applyNumberForma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0" fillId="0" borderId="52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53" xfId="0" applyFont="1" applyBorder="1" applyAlignment="1">
      <alignment/>
    </xf>
    <xf numFmtId="49" fontId="0" fillId="0" borderId="2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85">
      <alignment/>
      <protection/>
    </xf>
    <xf numFmtId="0" fontId="30" fillId="0" borderId="0" xfId="85" applyFont="1" applyAlignment="1">
      <alignment horizontal="center" vertical="center"/>
      <protection/>
    </xf>
    <xf numFmtId="0" fontId="0" fillId="0" borderId="0" xfId="85" applyAlignment="1">
      <alignment vertical="center"/>
      <protection/>
    </xf>
    <xf numFmtId="0" fontId="31" fillId="0" borderId="0" xfId="85" applyFont="1" applyAlignment="1">
      <alignment horizontal="right" vertical="top"/>
      <protection/>
    </xf>
    <xf numFmtId="0" fontId="24" fillId="20" borderId="11" xfId="85" applyFont="1" applyFill="1" applyBorder="1" applyAlignment="1">
      <alignment horizontal="center" vertical="center" wrapText="1"/>
      <protection/>
    </xf>
    <xf numFmtId="0" fontId="23" fillId="0" borderId="11" xfId="85" applyFont="1" applyBorder="1" applyAlignment="1">
      <alignment horizontal="center" vertical="center"/>
      <protection/>
    </xf>
    <xf numFmtId="0" fontId="0" fillId="0" borderId="12" xfId="85" applyFont="1" applyBorder="1" applyAlignment="1">
      <alignment horizontal="center" vertical="center"/>
      <protection/>
    </xf>
    <xf numFmtId="0" fontId="0" fillId="0" borderId="12" xfId="85" applyFont="1" applyBorder="1" applyAlignment="1">
      <alignment vertical="center"/>
      <protection/>
    </xf>
    <xf numFmtId="4" fontId="0" fillId="0" borderId="12" xfId="85" applyNumberFormat="1" applyFont="1" applyBorder="1" applyAlignment="1">
      <alignment vertical="center"/>
      <protection/>
    </xf>
    <xf numFmtId="0" fontId="0" fillId="0" borderId="13" xfId="85" applyBorder="1" applyAlignment="1">
      <alignment horizontal="center" vertical="center"/>
      <protection/>
    </xf>
    <xf numFmtId="0" fontId="0" fillId="0" borderId="13" xfId="85" applyFont="1" applyBorder="1" applyAlignment="1">
      <alignment horizontal="left" vertical="center" indent="1"/>
      <protection/>
    </xf>
    <xf numFmtId="4" fontId="0" fillId="0" borderId="13" xfId="85" applyNumberFormat="1" applyBorder="1" applyAlignment="1">
      <alignment vertical="center"/>
      <protection/>
    </xf>
    <xf numFmtId="0" fontId="0" fillId="0" borderId="13" xfId="85" applyFont="1" applyBorder="1" applyAlignment="1">
      <alignment horizontal="left" vertical="center" wrapText="1" indent="2"/>
      <protection/>
    </xf>
    <xf numFmtId="0" fontId="0" fillId="0" borderId="13" xfId="85" applyFont="1" applyBorder="1" applyAlignment="1">
      <alignment horizontal="left" vertical="center" indent="2"/>
      <protection/>
    </xf>
    <xf numFmtId="0" fontId="0" fillId="0" borderId="14" xfId="85" applyBorder="1" applyAlignment="1">
      <alignment horizontal="center" vertical="center"/>
      <protection/>
    </xf>
    <xf numFmtId="0" fontId="0" fillId="0" borderId="14" xfId="85" applyFont="1" applyBorder="1" applyAlignment="1">
      <alignment horizontal="left" vertical="center" indent="2"/>
      <protection/>
    </xf>
    <xf numFmtId="4" fontId="0" fillId="0" borderId="14" xfId="85" applyNumberFormat="1" applyBorder="1" applyAlignment="1">
      <alignment vertical="center"/>
      <protection/>
    </xf>
    <xf numFmtId="4" fontId="24" fillId="0" borderId="11" xfId="85" applyNumberFormat="1" applyFont="1" applyBorder="1" applyAlignment="1">
      <alignment vertical="center"/>
      <protection/>
    </xf>
    <xf numFmtId="0" fontId="24" fillId="0" borderId="0" xfId="85" applyFont="1">
      <alignment/>
      <protection/>
    </xf>
    <xf numFmtId="0" fontId="39" fillId="0" borderId="0" xfId="85" applyFont="1">
      <alignment/>
      <protection/>
    </xf>
    <xf numFmtId="0" fontId="0" fillId="0" borderId="0" xfId="86">
      <alignment/>
      <protection/>
    </xf>
    <xf numFmtId="0" fontId="30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31" fillId="0" borderId="0" xfId="86" applyFont="1" applyAlignment="1">
      <alignment horizontal="right" vertical="center"/>
      <protection/>
    </xf>
    <xf numFmtId="0" fontId="23" fillId="0" borderId="11" xfId="86" applyFont="1" applyBorder="1" applyAlignment="1">
      <alignment horizontal="center" vertical="center"/>
      <protection/>
    </xf>
    <xf numFmtId="0" fontId="0" fillId="0" borderId="12" xfId="86" applyFont="1" applyBorder="1" applyAlignment="1">
      <alignment horizontal="center" vertical="center"/>
      <protection/>
    </xf>
    <xf numFmtId="49" fontId="0" fillId="0" borderId="12" xfId="86" applyNumberFormat="1" applyFont="1" applyBorder="1" applyAlignment="1">
      <alignment vertical="center"/>
      <protection/>
    </xf>
    <xf numFmtId="4" fontId="0" fillId="0" borderId="12" xfId="86" applyNumberFormat="1" applyBorder="1" applyAlignment="1">
      <alignment vertical="center"/>
      <protection/>
    </xf>
    <xf numFmtId="0" fontId="0" fillId="0" borderId="13" xfId="86" applyBorder="1" applyAlignment="1">
      <alignment horizontal="center" vertical="center"/>
      <protection/>
    </xf>
    <xf numFmtId="49" fontId="0" fillId="0" borderId="13" xfId="86" applyNumberFormat="1" applyFont="1" applyBorder="1" applyAlignment="1">
      <alignment horizontal="left" vertical="center" indent="1"/>
      <protection/>
    </xf>
    <xf numFmtId="4" fontId="0" fillId="0" borderId="13" xfId="86" applyNumberFormat="1" applyBorder="1" applyAlignment="1">
      <alignment vertical="center"/>
      <protection/>
    </xf>
    <xf numFmtId="49" fontId="0" fillId="0" borderId="15" xfId="86" applyNumberFormat="1" applyFont="1" applyBorder="1" applyAlignment="1">
      <alignment vertical="center"/>
      <protection/>
    </xf>
    <xf numFmtId="0" fontId="0" fillId="0" borderId="14" xfId="86" applyBorder="1" applyAlignment="1">
      <alignment horizontal="center" vertical="center"/>
      <protection/>
    </xf>
    <xf numFmtId="4" fontId="0" fillId="0" borderId="14" xfId="86" applyNumberFormat="1" applyBorder="1" applyAlignment="1">
      <alignment vertical="center"/>
      <protection/>
    </xf>
    <xf numFmtId="4" fontId="24" fillId="0" borderId="11" xfId="86" applyNumberFormat="1" applyFont="1" applyBorder="1" applyAlignment="1">
      <alignment vertical="center"/>
      <protection/>
    </xf>
    <xf numFmtId="0" fontId="24" fillId="0" borderId="0" xfId="86" applyFont="1">
      <alignment/>
      <protection/>
    </xf>
    <xf numFmtId="0" fontId="39" fillId="0" borderId="0" xfId="86" applyFont="1">
      <alignment/>
      <protection/>
    </xf>
    <xf numFmtId="49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49" fontId="21" fillId="0" borderId="11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" fontId="26" fillId="0" borderId="16" xfId="0" applyNumberFormat="1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/>
    </xf>
    <xf numFmtId="4" fontId="26" fillId="0" borderId="13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4" fontId="0" fillId="24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9" fontId="0" fillId="0" borderId="13" xfId="0" applyNumberFormat="1" applyBorder="1" applyAlignment="1">
      <alignment vertical="center"/>
    </xf>
    <xf numFmtId="0" fontId="1" fillId="0" borderId="53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0" fillId="0" borderId="11" xfId="0" applyNumberFormat="1" applyFill="1" applyBorder="1" applyAlignment="1">
      <alignment/>
    </xf>
    <xf numFmtId="0" fontId="34" fillId="20" borderId="11" xfId="0" applyFont="1" applyFill="1" applyBorder="1" applyAlignment="1">
      <alignment horizontal="center" vertical="center" wrapText="1"/>
    </xf>
    <xf numFmtId="0" fontId="34" fillId="20" borderId="17" xfId="0" applyFont="1" applyFill="1" applyBorder="1" applyAlignment="1">
      <alignment horizontal="center" vertical="center" wrapText="1"/>
    </xf>
    <xf numFmtId="0" fontId="33" fillId="20" borderId="54" xfId="0" applyFont="1" applyFill="1" applyBorder="1" applyAlignment="1">
      <alignment/>
    </xf>
    <xf numFmtId="0" fontId="34" fillId="20" borderId="2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4" fillId="20" borderId="55" xfId="0" applyNumberFormat="1" applyFont="1" applyFill="1" applyBorder="1" applyAlignment="1">
      <alignment horizontal="center" vertical="top" wrapText="1"/>
    </xf>
    <xf numFmtId="49" fontId="34" fillId="20" borderId="56" xfId="0" applyNumberFormat="1" applyFont="1" applyFill="1" applyBorder="1" applyAlignment="1">
      <alignment horizontal="center" vertical="top" wrapText="1"/>
    </xf>
    <xf numFmtId="0" fontId="41" fillId="20" borderId="56" xfId="0" applyFont="1" applyFill="1" applyBorder="1" applyAlignment="1">
      <alignment/>
    </xf>
    <xf numFmtId="4" fontId="34" fillId="20" borderId="56" xfId="0" applyNumberFormat="1" applyFont="1" applyFill="1" applyBorder="1" applyAlignment="1">
      <alignment vertical="top" wrapText="1"/>
    </xf>
    <xf numFmtId="49" fontId="27" fillId="0" borderId="57" xfId="0" applyNumberFormat="1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4" fontId="27" fillId="0" borderId="58" xfId="0" applyNumberFormat="1" applyFont="1" applyBorder="1" applyAlignment="1">
      <alignment vertical="top" wrapText="1"/>
    </xf>
    <xf numFmtId="49" fontId="31" fillId="0" borderId="59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4" fontId="31" fillId="0" borderId="13" xfId="0" applyNumberFormat="1" applyFont="1" applyBorder="1" applyAlignment="1">
      <alignment vertical="top" wrapText="1"/>
    </xf>
    <xf numFmtId="4" fontId="31" fillId="0" borderId="60" xfId="0" applyNumberFormat="1" applyFont="1" applyBorder="1" applyAlignment="1">
      <alignment vertical="top" wrapText="1"/>
    </xf>
    <xf numFmtId="4" fontId="34" fillId="20" borderId="61" xfId="0" applyNumberFormat="1" applyFont="1" applyFill="1" applyBorder="1" applyAlignment="1">
      <alignment vertical="top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4" fontId="31" fillId="0" borderId="58" xfId="0" applyNumberFormat="1" applyFont="1" applyBorder="1" applyAlignment="1">
      <alignment vertical="top" wrapText="1"/>
    </xf>
    <xf numFmtId="4" fontId="31" fillId="0" borderId="39" xfId="0" applyNumberFormat="1" applyFont="1" applyBorder="1" applyAlignment="1">
      <alignment vertical="top" wrapText="1"/>
    </xf>
    <xf numFmtId="4" fontId="31" fillId="0" borderId="15" xfId="0" applyNumberFormat="1" applyFont="1" applyBorder="1" applyAlignment="1">
      <alignment vertical="top" wrapText="1"/>
    </xf>
    <xf numFmtId="49" fontId="27" fillId="0" borderId="59" xfId="0" applyNumberFormat="1" applyFont="1" applyBorder="1" applyAlignment="1">
      <alignment horizontal="center" vertical="top" wrapText="1"/>
    </xf>
    <xf numFmtId="4" fontId="27" fillId="0" borderId="39" xfId="0" applyNumberFormat="1" applyFont="1" applyBorder="1" applyAlignment="1">
      <alignment vertical="top" wrapText="1"/>
    </xf>
    <xf numFmtId="4" fontId="27" fillId="0" borderId="15" xfId="0" applyNumberFormat="1" applyFont="1" applyBorder="1" applyAlignment="1">
      <alignment vertical="top" wrapText="1"/>
    </xf>
    <xf numFmtId="4" fontId="31" fillId="0" borderId="62" xfId="0" applyNumberFormat="1" applyFont="1" applyBorder="1" applyAlignment="1">
      <alignment vertical="top" wrapText="1"/>
    </xf>
    <xf numFmtId="4" fontId="33" fillId="0" borderId="15" xfId="0" applyNumberFormat="1" applyFont="1" applyBorder="1" applyAlignment="1">
      <alignment vertical="top" wrapText="1"/>
    </xf>
    <xf numFmtId="4" fontId="33" fillId="0" borderId="63" xfId="0" applyNumberFormat="1" applyFont="1" applyBorder="1" applyAlignment="1">
      <alignment vertical="top" wrapText="1"/>
    </xf>
    <xf numFmtId="49" fontId="31" fillId="0" borderId="64" xfId="0" applyNumberFormat="1" applyFont="1" applyBorder="1" applyAlignment="1">
      <alignment horizontal="center" vertical="top" wrapText="1"/>
    </xf>
    <xf numFmtId="49" fontId="31" fillId="0" borderId="17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1" fillId="0" borderId="65" xfId="0" applyNumberFormat="1" applyFont="1" applyBorder="1" applyAlignment="1">
      <alignment vertical="top" wrapText="1"/>
    </xf>
    <xf numFmtId="4" fontId="31" fillId="0" borderId="61" xfId="0" applyNumberFormat="1" applyFont="1" applyBorder="1" applyAlignment="1">
      <alignment vertical="top" wrapText="1"/>
    </xf>
    <xf numFmtId="0" fontId="34" fillId="20" borderId="56" xfId="0" applyFont="1" applyFill="1" applyBorder="1" applyAlignment="1">
      <alignment vertical="top" wrapText="1"/>
    </xf>
    <xf numFmtId="4" fontId="34" fillId="20" borderId="66" xfId="0" applyNumberFormat="1" applyFont="1" applyFill="1" applyBorder="1" applyAlignment="1">
      <alignment vertical="top" wrapText="1"/>
    </xf>
    <xf numFmtId="4" fontId="34" fillId="20" borderId="67" xfId="0" applyNumberFormat="1" applyFont="1" applyFill="1" applyBorder="1" applyAlignment="1">
      <alignment vertical="top" wrapText="1"/>
    </xf>
    <xf numFmtId="4" fontId="27" fillId="0" borderId="63" xfId="0" applyNumberFormat="1" applyFont="1" applyBorder="1" applyAlignment="1">
      <alignment vertical="top" wrapText="1"/>
    </xf>
    <xf numFmtId="49" fontId="31" fillId="0" borderId="16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4" fontId="31" fillId="0" borderId="63" xfId="0" applyNumberFormat="1" applyFont="1" applyBorder="1" applyAlignment="1">
      <alignment vertical="top" wrapText="1"/>
    </xf>
    <xf numFmtId="49" fontId="33" fillId="0" borderId="15" xfId="0" applyNumberFormat="1" applyFont="1" applyBorder="1" applyAlignment="1">
      <alignment horizontal="center" vertical="top" wrapText="1"/>
    </xf>
    <xf numFmtId="4" fontId="33" fillId="0" borderId="58" xfId="0" applyNumberFormat="1" applyFont="1" applyBorder="1" applyAlignment="1">
      <alignment vertical="top" wrapText="1"/>
    </xf>
    <xf numFmtId="49" fontId="31" fillId="0" borderId="68" xfId="0" applyNumberFormat="1" applyFont="1" applyBorder="1" applyAlignment="1">
      <alignment horizontal="center" vertical="top" wrapText="1"/>
    </xf>
    <xf numFmtId="4" fontId="31" fillId="0" borderId="16" xfId="0" applyNumberFormat="1" applyFont="1" applyBorder="1" applyAlignment="1">
      <alignment vertical="top" wrapText="1"/>
    </xf>
    <xf numFmtId="4" fontId="31" fillId="0" borderId="69" xfId="0" applyNumberFormat="1" applyFont="1" applyBorder="1" applyAlignment="1">
      <alignment vertical="top" wrapText="1"/>
    </xf>
    <xf numFmtId="4" fontId="31" fillId="0" borderId="70" xfId="0" applyNumberFormat="1" applyFont="1" applyBorder="1" applyAlignment="1">
      <alignment vertical="top" wrapText="1"/>
    </xf>
    <xf numFmtId="49" fontId="31" fillId="0" borderId="61" xfId="0" applyNumberFormat="1" applyFont="1" applyBorder="1" applyAlignment="1">
      <alignment horizontal="center" vertical="top" wrapText="1"/>
    </xf>
    <xf numFmtId="49" fontId="31" fillId="20" borderId="56" xfId="0" applyNumberFormat="1" applyFont="1" applyFill="1" applyBorder="1" applyAlignment="1">
      <alignment horizontal="center" vertical="top" wrapText="1"/>
    </xf>
    <xf numFmtId="0" fontId="31" fillId="20" borderId="56" xfId="0" applyFont="1" applyFill="1" applyBorder="1" applyAlignment="1">
      <alignment vertical="top" wrapText="1"/>
    </xf>
    <xf numFmtId="4" fontId="41" fillId="20" borderId="56" xfId="0" applyNumberFormat="1" applyFont="1" applyFill="1" applyBorder="1" applyAlignment="1">
      <alignment vertical="top" wrapText="1"/>
    </xf>
    <xf numFmtId="49" fontId="27" fillId="0" borderId="17" xfId="0" applyNumberFormat="1" applyFont="1" applyBorder="1" applyAlignment="1">
      <alignment horizontal="center" vertical="top" wrapText="1"/>
    </xf>
    <xf numFmtId="0" fontId="27" fillId="0" borderId="17" xfId="0" applyFont="1" applyBorder="1" applyAlignment="1">
      <alignment vertical="top" wrapText="1"/>
    </xf>
    <xf numFmtId="4" fontId="27" fillId="0" borderId="17" xfId="0" applyNumberFormat="1" applyFont="1" applyBorder="1" applyAlignment="1">
      <alignment vertical="top" wrapText="1"/>
    </xf>
    <xf numFmtId="4" fontId="27" fillId="0" borderId="65" xfId="0" applyNumberFormat="1" applyFont="1" applyBorder="1" applyAlignment="1">
      <alignment vertical="top" wrapText="1"/>
    </xf>
    <xf numFmtId="4" fontId="27" fillId="0" borderId="61" xfId="0" applyNumberFormat="1" applyFont="1" applyBorder="1" applyAlignment="1">
      <alignment vertical="top" wrapText="1"/>
    </xf>
    <xf numFmtId="49" fontId="31" fillId="0" borderId="71" xfId="0" applyNumberFormat="1" applyFont="1" applyBorder="1" applyAlignment="1">
      <alignment horizontal="center" vertical="top" wrapText="1"/>
    </xf>
    <xf numFmtId="0" fontId="31" fillId="0" borderId="71" xfId="0" applyFont="1" applyBorder="1" applyAlignment="1">
      <alignment vertical="top" wrapText="1"/>
    </xf>
    <xf numFmtId="4" fontId="31" fillId="0" borderId="71" xfId="0" applyNumberFormat="1" applyFont="1" applyBorder="1" applyAlignment="1">
      <alignment vertical="top" wrapText="1"/>
    </xf>
    <xf numFmtId="4" fontId="31" fillId="0" borderId="72" xfId="0" applyNumberFormat="1" applyFont="1" applyBorder="1" applyAlignment="1">
      <alignment vertical="top" wrapText="1"/>
    </xf>
    <xf numFmtId="4" fontId="31" fillId="0" borderId="73" xfId="0" applyNumberFormat="1" applyFont="1" applyBorder="1" applyAlignment="1">
      <alignment vertical="top" wrapText="1"/>
    </xf>
    <xf numFmtId="49" fontId="34" fillId="20" borderId="74" xfId="0" applyNumberFormat="1" applyFont="1" applyFill="1" applyBorder="1" applyAlignment="1">
      <alignment horizontal="center" vertical="top" wrapText="1"/>
    </xf>
    <xf numFmtId="49" fontId="34" fillId="24" borderId="75" xfId="0" applyNumberFormat="1" applyFont="1" applyFill="1" applyBorder="1" applyAlignment="1">
      <alignment horizontal="center" vertical="top" wrapText="1"/>
    </xf>
    <xf numFmtId="0" fontId="27" fillId="0" borderId="76" xfId="0" applyFont="1" applyBorder="1" applyAlignment="1">
      <alignment horizontal="center"/>
    </xf>
    <xf numFmtId="49" fontId="27" fillId="24" borderId="77" xfId="0" applyNumberFormat="1" applyFont="1" applyFill="1" applyBorder="1" applyAlignment="1">
      <alignment horizontal="center" vertical="top" wrapText="1"/>
    </xf>
    <xf numFmtId="0" fontId="27" fillId="24" borderId="77" xfId="0" applyFont="1" applyFill="1" applyBorder="1" applyAlignment="1">
      <alignment vertical="top" wrapText="1"/>
    </xf>
    <xf numFmtId="4" fontId="27" fillId="24" borderId="77" xfId="0" applyNumberFormat="1" applyFont="1" applyFill="1" applyBorder="1" applyAlignment="1">
      <alignment vertical="top" wrapText="1"/>
    </xf>
    <xf numFmtId="4" fontId="27" fillId="24" borderId="78" xfId="0" applyNumberFormat="1" applyFont="1" applyFill="1" applyBorder="1" applyAlignment="1">
      <alignment vertical="top" wrapText="1"/>
    </xf>
    <xf numFmtId="4" fontId="27" fillId="24" borderId="79" xfId="0" applyNumberFormat="1" applyFont="1" applyFill="1" applyBorder="1" applyAlignment="1">
      <alignment vertical="top" wrapText="1"/>
    </xf>
    <xf numFmtId="4" fontId="27" fillId="24" borderId="80" xfId="0" applyNumberFormat="1" applyFont="1" applyFill="1" applyBorder="1" applyAlignment="1">
      <alignment vertical="top" wrapText="1"/>
    </xf>
    <xf numFmtId="49" fontId="31" fillId="24" borderId="81" xfId="0" applyNumberFormat="1" applyFont="1" applyFill="1" applyBorder="1" applyAlignment="1">
      <alignment horizontal="center" vertical="top" wrapText="1"/>
    </xf>
    <xf numFmtId="49" fontId="31" fillId="24" borderId="60" xfId="0" applyNumberFormat="1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vertical="top" wrapText="1"/>
    </xf>
    <xf numFmtId="4" fontId="31" fillId="24" borderId="13" xfId="0" applyNumberFormat="1" applyFont="1" applyFill="1" applyBorder="1" applyAlignment="1">
      <alignment vertical="top" wrapText="1"/>
    </xf>
    <xf numFmtId="4" fontId="31" fillId="24" borderId="43" xfId="0" applyNumberFormat="1" applyFont="1" applyFill="1" applyBorder="1" applyAlignment="1">
      <alignment vertical="top" wrapText="1"/>
    </xf>
    <xf numFmtId="4" fontId="31" fillId="24" borderId="60" xfId="0" applyNumberFormat="1" applyFont="1" applyFill="1" applyBorder="1" applyAlignment="1">
      <alignment vertical="top" wrapText="1"/>
    </xf>
    <xf numFmtId="4" fontId="31" fillId="24" borderId="62" xfId="0" applyNumberFormat="1" applyFont="1" applyFill="1" applyBorder="1" applyAlignment="1">
      <alignment vertical="top" wrapText="1"/>
    </xf>
    <xf numFmtId="0" fontId="27" fillId="0" borderId="63" xfId="0" applyFont="1" applyBorder="1" applyAlignment="1">
      <alignment vertical="top" wrapText="1"/>
    </xf>
    <xf numFmtId="49" fontId="31" fillId="0" borderId="82" xfId="0" applyNumberFormat="1" applyFont="1" applyBorder="1" applyAlignment="1">
      <alignment horizontal="center" vertical="top" wrapText="1"/>
    </xf>
    <xf numFmtId="0" fontId="31" fillId="0" borderId="82" xfId="0" applyFont="1" applyBorder="1" applyAlignment="1">
      <alignment vertical="top" wrapText="1"/>
    </xf>
    <xf numFmtId="4" fontId="31" fillId="0" borderId="82" xfId="0" applyNumberFormat="1" applyFont="1" applyBorder="1" applyAlignment="1">
      <alignment vertical="top" wrapText="1"/>
    </xf>
    <xf numFmtId="4" fontId="31" fillId="0" borderId="83" xfId="0" applyNumberFormat="1" applyFont="1" applyBorder="1" applyAlignment="1">
      <alignment vertical="top" wrapText="1"/>
    </xf>
    <xf numFmtId="4" fontId="31" fillId="0" borderId="84" xfId="0" applyNumberFormat="1" applyFont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vertical="top" wrapText="1"/>
    </xf>
    <xf numFmtId="4" fontId="31" fillId="0" borderId="20" xfId="0" applyNumberFormat="1" applyFont="1" applyBorder="1" applyAlignment="1">
      <alignment vertical="top" wrapText="1"/>
    </xf>
    <xf numFmtId="49" fontId="27" fillId="0" borderId="77" xfId="0" applyNumberFormat="1" applyFont="1" applyBorder="1" applyAlignment="1">
      <alignment horizontal="center" vertical="top" wrapText="1"/>
    </xf>
    <xf numFmtId="49" fontId="27" fillId="0" borderId="85" xfId="0" applyNumberFormat="1" applyFont="1" applyBorder="1" applyAlignment="1">
      <alignment horizontal="left" wrapText="1"/>
    </xf>
    <xf numFmtId="4" fontId="27" fillId="0" borderId="77" xfId="0" applyNumberFormat="1" applyFont="1" applyBorder="1" applyAlignment="1">
      <alignment vertical="top" wrapText="1"/>
    </xf>
    <xf numFmtId="4" fontId="27" fillId="0" borderId="79" xfId="0" applyNumberFormat="1" applyFont="1" applyBorder="1" applyAlignment="1">
      <alignment vertical="top" wrapText="1"/>
    </xf>
    <xf numFmtId="49" fontId="31" fillId="0" borderId="38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4" fontId="31" fillId="0" borderId="18" xfId="0" applyNumberFormat="1" applyFont="1" applyBorder="1" applyAlignment="1">
      <alignment vertical="top" wrapText="1"/>
    </xf>
    <xf numFmtId="4" fontId="31" fillId="0" borderId="45" xfId="0" applyNumberFormat="1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4" fontId="27" fillId="0" borderId="18" xfId="0" applyNumberFormat="1" applyFont="1" applyBorder="1" applyAlignment="1">
      <alignment vertical="top" wrapText="1"/>
    </xf>
    <xf numFmtId="4" fontId="27" fillId="0" borderId="45" xfId="0" applyNumberFormat="1" applyFont="1" applyBorder="1" applyAlignment="1">
      <alignment vertical="top" wrapText="1"/>
    </xf>
    <xf numFmtId="49" fontId="31" fillId="0" borderId="86" xfId="0" applyNumberFormat="1" applyFont="1" applyBorder="1" applyAlignment="1">
      <alignment horizontal="center" vertical="top" wrapText="1"/>
    </xf>
    <xf numFmtId="49" fontId="27" fillId="0" borderId="87" xfId="0" applyNumberFormat="1" applyFont="1" applyBorder="1" applyAlignment="1">
      <alignment horizontal="center" vertical="top" wrapText="1"/>
    </xf>
    <xf numFmtId="0" fontId="27" fillId="0" borderId="74" xfId="0" applyFont="1" applyBorder="1" applyAlignment="1">
      <alignment vertical="top" wrapText="1"/>
    </xf>
    <xf numFmtId="4" fontId="27" fillId="0" borderId="74" xfId="0" applyNumberFormat="1" applyFont="1" applyBorder="1" applyAlignment="1">
      <alignment vertical="top" wrapText="1"/>
    </xf>
    <xf numFmtId="49" fontId="27" fillId="0" borderId="86" xfId="0" applyNumberFormat="1" applyFont="1" applyBorder="1" applyAlignment="1">
      <alignment horizontal="center" vertical="top" wrapText="1"/>
    </xf>
    <xf numFmtId="0" fontId="27" fillId="0" borderId="77" xfId="0" applyFont="1" applyBorder="1" applyAlignment="1">
      <alignment vertical="top" wrapText="1"/>
    </xf>
    <xf numFmtId="0" fontId="27" fillId="0" borderId="85" xfId="0" applyFont="1" applyBorder="1" applyAlignment="1">
      <alignment vertical="top" wrapText="1"/>
    </xf>
    <xf numFmtId="49" fontId="34" fillId="20" borderId="11" xfId="0" applyNumberFormat="1" applyFont="1" applyFill="1" applyBorder="1" applyAlignment="1">
      <alignment wrapText="1"/>
    </xf>
    <xf numFmtId="49" fontId="34" fillId="20" borderId="11" xfId="0" applyNumberFormat="1" applyFont="1" applyFill="1" applyBorder="1" applyAlignment="1">
      <alignment horizontal="center" wrapText="1"/>
    </xf>
    <xf numFmtId="49" fontId="34" fillId="20" borderId="11" xfId="0" applyNumberFormat="1" applyFont="1" applyFill="1" applyBorder="1" applyAlignment="1">
      <alignment horizontal="left" wrapText="1"/>
    </xf>
    <xf numFmtId="4" fontId="34" fillId="20" borderId="11" xfId="0" applyNumberFormat="1" applyFont="1" applyFill="1" applyBorder="1" applyAlignment="1">
      <alignment/>
    </xf>
    <xf numFmtId="4" fontId="34" fillId="20" borderId="31" xfId="0" applyNumberFormat="1" applyFont="1" applyFill="1" applyBorder="1" applyAlignment="1">
      <alignment/>
    </xf>
    <xf numFmtId="4" fontId="34" fillId="20" borderId="33" xfId="0" applyNumberFormat="1" applyFont="1" applyFill="1" applyBorder="1" applyAlignment="1">
      <alignment/>
    </xf>
    <xf numFmtId="49" fontId="31" fillId="0" borderId="17" xfId="0" applyNumberFormat="1" applyFont="1" applyBorder="1" applyAlignment="1">
      <alignment wrapText="1"/>
    </xf>
    <xf numFmtId="49" fontId="27" fillId="0" borderId="11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left" wrapText="1"/>
    </xf>
    <xf numFmtId="4" fontId="27" fillId="0" borderId="10" xfId="0" applyNumberFormat="1" applyFont="1" applyBorder="1" applyAlignment="1">
      <alignment/>
    </xf>
    <xf numFmtId="4" fontId="27" fillId="0" borderId="61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9" fontId="27" fillId="0" borderId="17" xfId="0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left" wrapText="1"/>
    </xf>
    <xf numFmtId="4" fontId="33" fillId="0" borderId="11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9" fontId="31" fillId="0" borderId="15" xfId="0" applyNumberFormat="1" applyFont="1" applyBorder="1" applyAlignment="1">
      <alignment horizontal="center" wrapText="1"/>
    </xf>
    <xf numFmtId="49" fontId="31" fillId="0" borderId="15" xfId="0" applyNumberFormat="1" applyFont="1" applyBorder="1" applyAlignment="1">
      <alignment horizontal="left" wrapText="1"/>
    </xf>
    <xf numFmtId="4" fontId="31" fillId="0" borderId="15" xfId="0" applyNumberFormat="1" applyFont="1" applyBorder="1" applyAlignment="1">
      <alignment/>
    </xf>
    <xf numFmtId="49" fontId="31" fillId="0" borderId="13" xfId="0" applyNumberFormat="1" applyFont="1" applyBorder="1" applyAlignment="1">
      <alignment horizontal="center" wrapText="1"/>
    </xf>
    <xf numFmtId="49" fontId="31" fillId="0" borderId="13" xfId="0" applyNumberFormat="1" applyFont="1" applyBorder="1" applyAlignment="1">
      <alignment horizontal="left" wrapText="1"/>
    </xf>
    <xf numFmtId="4" fontId="31" fillId="0" borderId="13" xfId="0" applyNumberFormat="1" applyFont="1" applyBorder="1" applyAlignment="1">
      <alignment/>
    </xf>
    <xf numFmtId="49" fontId="31" fillId="0" borderId="13" xfId="0" applyNumberFormat="1" applyFont="1" applyFill="1" applyBorder="1" applyAlignment="1">
      <alignment horizontal="left" wrapText="1"/>
    </xf>
    <xf numFmtId="49" fontId="31" fillId="0" borderId="61" xfId="0" applyNumberFormat="1" applyFont="1" applyBorder="1" applyAlignment="1">
      <alignment wrapText="1"/>
    </xf>
    <xf numFmtId="4" fontId="31" fillId="0" borderId="17" xfId="0" applyNumberFormat="1" applyFont="1" applyBorder="1" applyAlignment="1">
      <alignment/>
    </xf>
    <xf numFmtId="49" fontId="27" fillId="0" borderId="16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vertical="top" wrapText="1"/>
    </xf>
    <xf numFmtId="4" fontId="27" fillId="0" borderId="16" xfId="0" applyNumberFormat="1" applyFont="1" applyBorder="1" applyAlignment="1">
      <alignment vertical="top" wrapText="1"/>
    </xf>
    <xf numFmtId="4" fontId="27" fillId="0" borderId="69" xfId="0" applyNumberFormat="1" applyFont="1" applyBorder="1" applyAlignment="1">
      <alignment vertical="top" wrapText="1"/>
    </xf>
    <xf numFmtId="4" fontId="27" fillId="0" borderId="70" xfId="0" applyNumberFormat="1" applyFont="1" applyBorder="1" applyAlignment="1">
      <alignment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 wrapText="1"/>
    </xf>
    <xf numFmtId="4" fontId="33" fillId="0" borderId="65" xfId="0" applyNumberFormat="1" applyFont="1" applyBorder="1" applyAlignment="1">
      <alignment vertical="top" wrapText="1"/>
    </xf>
    <xf numFmtId="4" fontId="33" fillId="0" borderId="61" xfId="0" applyNumberFormat="1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vertical="top" wrapText="1"/>
    </xf>
    <xf numFmtId="4" fontId="31" fillId="0" borderId="19" xfId="0" applyNumberFormat="1" applyFont="1" applyBorder="1" applyAlignment="1">
      <alignment vertical="top" wrapText="1"/>
    </xf>
    <xf numFmtId="4" fontId="31" fillId="0" borderId="88" xfId="0" applyNumberFormat="1" applyFont="1" applyBorder="1" applyAlignment="1">
      <alignment vertical="top" wrapText="1"/>
    </xf>
    <xf numFmtId="4" fontId="31" fillId="0" borderId="89" xfId="0" applyNumberFormat="1" applyFont="1" applyBorder="1" applyAlignment="1">
      <alignment vertical="top" wrapText="1"/>
    </xf>
    <xf numFmtId="49" fontId="31" fillId="0" borderId="43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4" fontId="33" fillId="0" borderId="13" xfId="0" applyNumberFormat="1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49" fontId="31" fillId="0" borderId="18" xfId="0" applyNumberFormat="1" applyFont="1" applyBorder="1" applyAlignment="1">
      <alignment horizontal="center" vertical="top" wrapText="1"/>
    </xf>
    <xf numFmtId="49" fontId="31" fillId="0" borderId="39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49" fontId="31" fillId="24" borderId="11" xfId="0" applyNumberFormat="1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vertical="top" wrapText="1"/>
    </xf>
    <xf numFmtId="49" fontId="31" fillId="24" borderId="71" xfId="0" applyNumberFormat="1" applyFont="1" applyFill="1" applyBorder="1" applyAlignment="1">
      <alignment horizontal="center" vertical="top" wrapText="1"/>
    </xf>
    <xf numFmtId="0" fontId="34" fillId="0" borderId="90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4" fontId="33" fillId="0" borderId="6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 wrapText="1"/>
    </xf>
    <xf numFmtId="0" fontId="21" fillId="20" borderId="65" xfId="0" applyFont="1" applyFill="1" applyBorder="1" applyAlignment="1">
      <alignment horizontal="center" vertical="center" wrapText="1"/>
    </xf>
    <xf numFmtId="0" fontId="21" fillId="20" borderId="53" xfId="0" applyFont="1" applyFill="1" applyBorder="1" applyAlignment="1">
      <alignment horizontal="center" vertical="center" wrapText="1"/>
    </xf>
    <xf numFmtId="0" fontId="34" fillId="20" borderId="31" xfId="0" applyFont="1" applyFill="1" applyBorder="1" applyAlignment="1">
      <alignment horizontal="center" vertical="center" wrapText="1"/>
    </xf>
    <xf numFmtId="0" fontId="34" fillId="20" borderId="33" xfId="0" applyFont="1" applyFill="1" applyBorder="1" applyAlignment="1">
      <alignment horizontal="center" vertical="center" wrapText="1"/>
    </xf>
    <xf numFmtId="2" fontId="34" fillId="20" borderId="33" xfId="0" applyNumberFormat="1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7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21" fillId="20" borderId="31" xfId="0" applyFont="1" applyFill="1" applyBorder="1" applyAlignment="1">
      <alignment horizontal="center" vertical="center" wrapText="1"/>
    </xf>
    <xf numFmtId="0" fontId="21" fillId="20" borderId="32" xfId="0" applyFont="1" applyFill="1" applyBorder="1" applyAlignment="1">
      <alignment horizontal="center" vertical="center" wrapText="1"/>
    </xf>
    <xf numFmtId="0" fontId="21" fillId="20" borderId="33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right" vertical="center"/>
    </xf>
    <xf numFmtId="0" fontId="24" fillId="20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20" borderId="2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1" xfId="85" applyFont="1" applyBorder="1" applyAlignment="1">
      <alignment horizontal="center" vertical="center"/>
      <protection/>
    </xf>
    <xf numFmtId="0" fontId="24" fillId="20" borderId="11" xfId="85" applyFont="1" applyFill="1" applyBorder="1" applyAlignment="1">
      <alignment horizontal="center" vertical="center" wrapText="1"/>
      <protection/>
    </xf>
    <xf numFmtId="0" fontId="24" fillId="20" borderId="20" xfId="85" applyFont="1" applyFill="1" applyBorder="1" applyAlignment="1">
      <alignment horizontal="center" vertical="center" wrapText="1"/>
      <protection/>
    </xf>
    <xf numFmtId="0" fontId="38" fillId="0" borderId="0" xfId="85" applyFont="1" applyBorder="1" applyAlignment="1">
      <alignment horizontal="center" vertical="center"/>
      <protection/>
    </xf>
    <xf numFmtId="0" fontId="24" fillId="20" borderId="11" xfId="85" applyFont="1" applyFill="1" applyBorder="1" applyAlignment="1">
      <alignment horizontal="center" vertical="center"/>
      <protection/>
    </xf>
    <xf numFmtId="0" fontId="24" fillId="0" borderId="11" xfId="86" applyFont="1" applyBorder="1" applyAlignment="1">
      <alignment horizontal="center" vertical="center"/>
      <protection/>
    </xf>
    <xf numFmtId="0" fontId="40" fillId="0" borderId="0" xfId="86" applyFont="1" applyBorder="1" applyAlignment="1">
      <alignment horizontal="center" wrapText="1"/>
      <protection/>
    </xf>
    <xf numFmtId="0" fontId="24" fillId="20" borderId="11" xfId="86" applyFont="1" applyFill="1" applyBorder="1" applyAlignment="1">
      <alignment horizontal="center" vertical="center"/>
      <protection/>
    </xf>
    <xf numFmtId="0" fontId="24" fillId="20" borderId="11" xfId="86" applyFont="1" applyFill="1" applyBorder="1" applyAlignment="1">
      <alignment horizontal="center" vertical="center" wrapText="1"/>
      <protection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Normalny_11" xfId="85"/>
    <cellStyle name="Normalny_11a" xfId="86"/>
    <cellStyle name="Obliczenia" xfId="87"/>
    <cellStyle name="Obliczenia 1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143"/>
  <sheetViews>
    <sheetView zoomScalePageLayoutView="0" workbookViewId="0" topLeftCell="A1">
      <selection activeCell="F53" sqref="F53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6.00390625" style="0" customWidth="1"/>
    <col min="4" max="4" width="57.25390625" style="0" customWidth="1"/>
    <col min="5" max="5" width="15.375" style="0" customWidth="1"/>
    <col min="6" max="6" width="13.875" style="0" customWidth="1"/>
    <col min="7" max="7" width="13.375" style="0" customWidth="1"/>
    <col min="8" max="8" width="12.75390625" style="0" customWidth="1"/>
  </cols>
  <sheetData>
    <row r="1" spans="1:9" ht="18" customHeight="1">
      <c r="A1" s="507" t="s">
        <v>540</v>
      </c>
      <c r="B1" s="507"/>
      <c r="C1" s="507"/>
      <c r="D1" s="507"/>
      <c r="E1" s="507"/>
      <c r="F1" s="507"/>
      <c r="G1" s="1"/>
      <c r="H1" s="1"/>
      <c r="I1" s="1"/>
    </row>
    <row r="2" spans="1:9" ht="18">
      <c r="A2" s="1"/>
      <c r="B2" s="2"/>
      <c r="C2" s="2"/>
      <c r="D2" s="2"/>
      <c r="E2" s="2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3" t="s">
        <v>0</v>
      </c>
      <c r="I3" s="1"/>
    </row>
    <row r="4" spans="1:9" s="6" customFormat="1" ht="15" customHeight="1">
      <c r="A4" s="508" t="s">
        <v>1</v>
      </c>
      <c r="B4" s="508" t="s">
        <v>2</v>
      </c>
      <c r="C4" s="509" t="s">
        <v>3</v>
      </c>
      <c r="D4" s="509" t="s">
        <v>4</v>
      </c>
      <c r="E4" s="4"/>
      <c r="F4" s="504" t="s">
        <v>542</v>
      </c>
      <c r="G4" s="504" t="s">
        <v>5</v>
      </c>
      <c r="H4" s="504"/>
      <c r="I4" s="1"/>
    </row>
    <row r="5" spans="1:9" s="6" customFormat="1" ht="23.25" customHeight="1">
      <c r="A5" s="508"/>
      <c r="B5" s="508"/>
      <c r="C5" s="509"/>
      <c r="D5" s="509"/>
      <c r="E5" s="505" t="s">
        <v>541</v>
      </c>
      <c r="F5" s="504"/>
      <c r="G5" s="5" t="s">
        <v>6</v>
      </c>
      <c r="H5" s="5" t="s">
        <v>7</v>
      </c>
      <c r="I5" s="1"/>
    </row>
    <row r="6" spans="1:9" s="10" customFormat="1" ht="7.5" customHeight="1">
      <c r="A6" s="7">
        <v>1</v>
      </c>
      <c r="B6" s="7">
        <v>2</v>
      </c>
      <c r="C6" s="7">
        <v>3</v>
      </c>
      <c r="D6" s="7">
        <v>4</v>
      </c>
      <c r="E6" s="505"/>
      <c r="F6" s="7">
        <v>6</v>
      </c>
      <c r="G6" s="7">
        <v>7</v>
      </c>
      <c r="H6" s="8">
        <v>8</v>
      </c>
      <c r="I6" s="9"/>
    </row>
    <row r="7" spans="1:9" ht="19.5" customHeight="1">
      <c r="A7" s="11" t="s">
        <v>8</v>
      </c>
      <c r="B7" s="11"/>
      <c r="C7" s="11"/>
      <c r="D7" s="12" t="s">
        <v>9</v>
      </c>
      <c r="E7" s="13">
        <f>SUM(E8,E10)</f>
        <v>163573.81</v>
      </c>
      <c r="F7" s="13">
        <f>SUM(F8,F10)</f>
        <v>25000</v>
      </c>
      <c r="G7" s="13">
        <f>SUM(G8,G10)</f>
        <v>25000</v>
      </c>
      <c r="H7" s="13">
        <f>SUM(H8,H10)</f>
        <v>0</v>
      </c>
      <c r="I7" s="1"/>
    </row>
    <row r="8" spans="1:9" ht="15" customHeight="1">
      <c r="A8" s="14"/>
      <c r="B8" s="15" t="s">
        <v>10</v>
      </c>
      <c r="C8" s="15"/>
      <c r="D8" s="16" t="s">
        <v>11</v>
      </c>
      <c r="E8" s="17">
        <f>SUM(E9:E9)</f>
        <v>50000</v>
      </c>
      <c r="F8" s="17">
        <f>SUM(F9:F9)</f>
        <v>25000</v>
      </c>
      <c r="G8" s="17">
        <f>SUM(G9:G9)</f>
        <v>25000</v>
      </c>
      <c r="H8" s="17">
        <f>SUM(H9:H9)</f>
        <v>0</v>
      </c>
      <c r="I8" s="1"/>
    </row>
    <row r="9" spans="1:9" ht="12.75">
      <c r="A9" s="18"/>
      <c r="B9" s="19"/>
      <c r="C9" s="19" t="s">
        <v>12</v>
      </c>
      <c r="D9" s="20" t="s">
        <v>13</v>
      </c>
      <c r="E9" s="21">
        <v>50000</v>
      </c>
      <c r="F9" s="21">
        <v>25000</v>
      </c>
      <c r="G9" s="21">
        <v>25000</v>
      </c>
      <c r="H9" s="21"/>
      <c r="I9" s="1"/>
    </row>
    <row r="10" spans="1:9" ht="16.5" customHeight="1">
      <c r="A10" s="18"/>
      <c r="B10" s="22" t="s">
        <v>14</v>
      </c>
      <c r="C10" s="22"/>
      <c r="D10" s="23" t="s">
        <v>15</v>
      </c>
      <c r="E10" s="24">
        <f>SUM(E11)</f>
        <v>113573.81</v>
      </c>
      <c r="F10" s="24">
        <f>SUM(F11)</f>
        <v>0</v>
      </c>
      <c r="G10" s="24">
        <f>SUM(G11)</f>
        <v>0</v>
      </c>
      <c r="H10" s="24">
        <f>SUM(H11)</f>
        <v>0</v>
      </c>
      <c r="I10" s="1"/>
    </row>
    <row r="11" spans="1:9" ht="27.75" customHeight="1">
      <c r="A11" s="19"/>
      <c r="B11" s="19"/>
      <c r="C11" s="19" t="s">
        <v>16</v>
      </c>
      <c r="D11" s="25" t="s">
        <v>17</v>
      </c>
      <c r="E11" s="21">
        <v>113573.81</v>
      </c>
      <c r="F11" s="21">
        <v>0</v>
      </c>
      <c r="G11" s="21">
        <v>0</v>
      </c>
      <c r="H11" s="21"/>
      <c r="I11" s="1"/>
    </row>
    <row r="12" spans="1:9" ht="19.5" customHeight="1">
      <c r="A12" s="11" t="s">
        <v>18</v>
      </c>
      <c r="B12" s="11"/>
      <c r="C12" s="11"/>
      <c r="D12" s="12" t="s">
        <v>19</v>
      </c>
      <c r="E12" s="13">
        <f aca="true" t="shared" si="0" ref="E12:H13">SUM(E13)</f>
        <v>8000</v>
      </c>
      <c r="F12" s="13">
        <f t="shared" si="0"/>
        <v>8500</v>
      </c>
      <c r="G12" s="26">
        <f t="shared" si="0"/>
        <v>8500</v>
      </c>
      <c r="H12" s="26">
        <f t="shared" si="0"/>
        <v>0</v>
      </c>
      <c r="I12" s="1"/>
    </row>
    <row r="13" spans="1:9" ht="15.75" customHeight="1">
      <c r="A13" s="14"/>
      <c r="B13" s="15" t="s">
        <v>20</v>
      </c>
      <c r="C13" s="15"/>
      <c r="D13" s="27" t="s">
        <v>21</v>
      </c>
      <c r="E13" s="17">
        <f t="shared" si="0"/>
        <v>8000</v>
      </c>
      <c r="F13" s="17">
        <f t="shared" si="0"/>
        <v>8500</v>
      </c>
      <c r="G13" s="28">
        <f t="shared" si="0"/>
        <v>8500</v>
      </c>
      <c r="H13" s="28">
        <f t="shared" si="0"/>
        <v>0</v>
      </c>
      <c r="I13" s="1"/>
    </row>
    <row r="14" spans="1:9" s="31" customFormat="1" ht="12.75">
      <c r="A14" s="19"/>
      <c r="B14" s="19"/>
      <c r="C14" s="19" t="s">
        <v>12</v>
      </c>
      <c r="D14" s="25" t="s">
        <v>13</v>
      </c>
      <c r="E14" s="21">
        <v>8000</v>
      </c>
      <c r="F14" s="21">
        <v>8500</v>
      </c>
      <c r="G14" s="21">
        <v>8500</v>
      </c>
      <c r="H14" s="29"/>
      <c r="I14" s="30"/>
    </row>
    <row r="15" spans="1:8" ht="12.75">
      <c r="A15" s="11" t="s">
        <v>26</v>
      </c>
      <c r="B15" s="11"/>
      <c r="C15" s="11"/>
      <c r="D15" s="12" t="s">
        <v>27</v>
      </c>
      <c r="E15" s="13">
        <f>SUM(E17:E20)</f>
        <v>1029000</v>
      </c>
      <c r="F15" s="13">
        <f>SUM(F17:F20)</f>
        <v>729000</v>
      </c>
      <c r="G15" s="13">
        <f>SUM(G17:G20)</f>
        <v>29000</v>
      </c>
      <c r="H15" s="13">
        <f>SUM(H17:H20)</f>
        <v>700000</v>
      </c>
    </row>
    <row r="16" spans="1:8" ht="17.25" customHeight="1">
      <c r="A16" s="14"/>
      <c r="B16" s="33" t="s">
        <v>28</v>
      </c>
      <c r="C16" s="33"/>
      <c r="D16" s="33" t="s">
        <v>29</v>
      </c>
      <c r="E16" s="17">
        <f>SUM(E17:E20)</f>
        <v>1029000</v>
      </c>
      <c r="F16" s="17">
        <f>SUM(F17:F20)</f>
        <v>729000</v>
      </c>
      <c r="G16" s="28">
        <f>SUM(G17:G20)</f>
        <v>29000</v>
      </c>
      <c r="H16" s="28">
        <f>SUM(H17:H23)</f>
        <v>700000</v>
      </c>
    </row>
    <row r="17" spans="1:8" ht="12.75">
      <c r="A17" s="18"/>
      <c r="B17" s="18"/>
      <c r="C17" s="18" t="s">
        <v>30</v>
      </c>
      <c r="D17" s="34" t="s">
        <v>31</v>
      </c>
      <c r="E17" s="35">
        <v>10000</v>
      </c>
      <c r="F17" s="35">
        <v>3000</v>
      </c>
      <c r="G17" s="35">
        <v>3000</v>
      </c>
      <c r="H17" s="35"/>
    </row>
    <row r="18" spans="1:8" ht="12.75">
      <c r="A18" s="18"/>
      <c r="B18" s="18"/>
      <c r="C18" s="18" t="s">
        <v>32</v>
      </c>
      <c r="D18" s="34" t="s">
        <v>33</v>
      </c>
      <c r="E18" s="35">
        <v>9000</v>
      </c>
      <c r="F18" s="35">
        <v>21000</v>
      </c>
      <c r="G18" s="35">
        <v>21000</v>
      </c>
      <c r="H18" s="35"/>
    </row>
    <row r="19" spans="1:8" ht="12.75">
      <c r="A19" s="18"/>
      <c r="B19" s="18"/>
      <c r="C19" s="18" t="s">
        <v>34</v>
      </c>
      <c r="D19" s="34" t="s">
        <v>35</v>
      </c>
      <c r="E19" s="35">
        <v>1000000</v>
      </c>
      <c r="F19" s="35">
        <v>700000</v>
      </c>
      <c r="G19" s="35"/>
      <c r="H19" s="35">
        <v>700000</v>
      </c>
    </row>
    <row r="20" spans="1:8" ht="12.75">
      <c r="A20" s="18"/>
      <c r="B20" s="18"/>
      <c r="C20" s="18" t="s">
        <v>36</v>
      </c>
      <c r="D20" s="34" t="s">
        <v>37</v>
      </c>
      <c r="E20" s="35">
        <v>10000</v>
      </c>
      <c r="F20" s="35">
        <v>5000</v>
      </c>
      <c r="G20" s="35">
        <v>5000</v>
      </c>
      <c r="H20" s="35" t="s">
        <v>539</v>
      </c>
    </row>
    <row r="21" spans="1:8" ht="12.75">
      <c r="A21" s="11" t="s">
        <v>38</v>
      </c>
      <c r="B21" s="11"/>
      <c r="C21" s="11"/>
      <c r="D21" s="12" t="s">
        <v>39</v>
      </c>
      <c r="E21" s="13">
        <f aca="true" t="shared" si="1" ref="E21:H22">SUM(E22)</f>
        <v>33000</v>
      </c>
      <c r="F21" s="13">
        <f t="shared" si="1"/>
        <v>40000</v>
      </c>
      <c r="G21" s="13">
        <f t="shared" si="1"/>
        <v>40000</v>
      </c>
      <c r="H21" s="13">
        <f t="shared" si="1"/>
        <v>0</v>
      </c>
    </row>
    <row r="22" spans="1:8" ht="12.75">
      <c r="A22" s="14"/>
      <c r="B22" s="15" t="s">
        <v>40</v>
      </c>
      <c r="C22" s="15"/>
      <c r="D22" s="27" t="s">
        <v>41</v>
      </c>
      <c r="E22" s="17">
        <f t="shared" si="1"/>
        <v>33000</v>
      </c>
      <c r="F22" s="17">
        <f t="shared" si="1"/>
        <v>40000</v>
      </c>
      <c r="G22" s="17">
        <f t="shared" si="1"/>
        <v>40000</v>
      </c>
      <c r="H22" s="17">
        <f t="shared" si="1"/>
        <v>0</v>
      </c>
    </row>
    <row r="23" spans="1:8" ht="12.75">
      <c r="A23" s="18"/>
      <c r="B23" s="18"/>
      <c r="C23" s="18" t="s">
        <v>42</v>
      </c>
      <c r="D23" s="34" t="s">
        <v>43</v>
      </c>
      <c r="E23" s="35">
        <v>33000</v>
      </c>
      <c r="F23" s="35">
        <v>40000</v>
      </c>
      <c r="G23" s="35">
        <v>40000</v>
      </c>
      <c r="H23" s="35"/>
    </row>
    <row r="24" spans="1:8" ht="12.75">
      <c r="A24" s="11" t="s">
        <v>44</v>
      </c>
      <c r="B24" s="11"/>
      <c r="C24" s="11"/>
      <c r="D24" s="12" t="s">
        <v>45</v>
      </c>
      <c r="E24" s="13">
        <f>SUM(E25+E29+E33)</f>
        <v>95921</v>
      </c>
      <c r="F24" s="13">
        <f>SUM(F25+F29+F33)</f>
        <v>42057.7</v>
      </c>
      <c r="G24" s="13">
        <f>SUM(G25+G29+G33)</f>
        <v>42057.7</v>
      </c>
      <c r="H24" s="13">
        <f>SUM(H25+H29+H33)</f>
        <v>0</v>
      </c>
    </row>
    <row r="25" spans="1:8" ht="15.75" customHeight="1">
      <c r="A25" s="14"/>
      <c r="B25" s="15" t="s">
        <v>46</v>
      </c>
      <c r="C25" s="15"/>
      <c r="D25" s="27" t="s">
        <v>47</v>
      </c>
      <c r="E25" s="17">
        <f>SUM(E26:E27)</f>
        <v>33376</v>
      </c>
      <c r="F25" s="17">
        <f>SUM(F26:F27)</f>
        <v>27655</v>
      </c>
      <c r="G25" s="28">
        <f>SUM(G26:G27)</f>
        <v>27655</v>
      </c>
      <c r="H25" s="28">
        <f>SUM(H26:H27)</f>
        <v>0</v>
      </c>
    </row>
    <row r="26" spans="1:8" ht="26.25" customHeight="1">
      <c r="A26" s="18"/>
      <c r="B26" s="18"/>
      <c r="C26" s="18" t="s">
        <v>16</v>
      </c>
      <c r="D26" s="34" t="s">
        <v>17</v>
      </c>
      <c r="E26" s="35">
        <v>33326</v>
      </c>
      <c r="F26" s="35">
        <v>27605</v>
      </c>
      <c r="G26" s="35">
        <v>27605</v>
      </c>
      <c r="H26" s="35"/>
    </row>
    <row r="27" spans="1:8" ht="26.25" customHeight="1">
      <c r="A27" s="18"/>
      <c r="B27" s="18"/>
      <c r="C27" s="18" t="s">
        <v>48</v>
      </c>
      <c r="D27" s="34" t="s">
        <v>49</v>
      </c>
      <c r="E27" s="35">
        <v>50</v>
      </c>
      <c r="F27" s="35">
        <v>50</v>
      </c>
      <c r="G27" s="35">
        <v>50</v>
      </c>
      <c r="H27" s="35"/>
    </row>
    <row r="28" spans="1:8" ht="12.75">
      <c r="A28" s="19"/>
      <c r="B28" s="19"/>
      <c r="C28" s="19"/>
      <c r="D28" s="25"/>
      <c r="E28" s="32"/>
      <c r="F28" s="32"/>
      <c r="G28" s="32"/>
      <c r="H28" s="32"/>
    </row>
    <row r="29" spans="1:8" ht="12.75">
      <c r="A29" s="14"/>
      <c r="B29" s="15" t="s">
        <v>50</v>
      </c>
      <c r="C29" s="15"/>
      <c r="D29" s="27" t="s">
        <v>51</v>
      </c>
      <c r="E29" s="17">
        <f>SUM(E30:E32)</f>
        <v>39200</v>
      </c>
      <c r="F29" s="17">
        <f>SUM(F30:F32)</f>
        <v>14402.7</v>
      </c>
      <c r="G29" s="17">
        <f>SUM(G30:G32)</f>
        <v>14402.7</v>
      </c>
      <c r="H29" s="17">
        <f>SUM(H30:H32)</f>
        <v>0</v>
      </c>
    </row>
    <row r="30" spans="1:8" ht="12.75">
      <c r="A30" s="18"/>
      <c r="B30" s="18"/>
      <c r="C30" s="18" t="s">
        <v>52</v>
      </c>
      <c r="D30" s="34" t="s">
        <v>53</v>
      </c>
      <c r="E30" s="35">
        <v>200</v>
      </c>
      <c r="F30" s="35">
        <v>3600</v>
      </c>
      <c r="G30" s="35">
        <v>3600</v>
      </c>
      <c r="H30" s="35"/>
    </row>
    <row r="31" spans="1:8" ht="12.75">
      <c r="A31" s="18"/>
      <c r="B31" s="18"/>
      <c r="C31" s="18" t="s">
        <v>36</v>
      </c>
      <c r="D31" s="34" t="s">
        <v>37</v>
      </c>
      <c r="E31" s="35">
        <v>2000</v>
      </c>
      <c r="F31" s="35">
        <v>100</v>
      </c>
      <c r="G31" s="35">
        <v>100</v>
      </c>
      <c r="H31" s="35"/>
    </row>
    <row r="32" spans="1:8" ht="12.75">
      <c r="A32" s="18"/>
      <c r="B32" s="18"/>
      <c r="C32" s="18" t="s">
        <v>12</v>
      </c>
      <c r="D32" s="34" t="s">
        <v>13</v>
      </c>
      <c r="E32" s="35">
        <v>37000</v>
      </c>
      <c r="F32" s="35">
        <v>10702.7</v>
      </c>
      <c r="G32" s="35">
        <v>10702.7</v>
      </c>
      <c r="H32" s="35"/>
    </row>
    <row r="33" spans="1:8" ht="12.75">
      <c r="A33" s="36"/>
      <c r="B33" s="15" t="s">
        <v>54</v>
      </c>
      <c r="C33" s="15"/>
      <c r="D33" s="27" t="s">
        <v>55</v>
      </c>
      <c r="E33" s="17">
        <f>SUM(E34)</f>
        <v>23345</v>
      </c>
      <c r="F33" s="17">
        <f>SUM(F34)</f>
        <v>0</v>
      </c>
      <c r="G33" s="17">
        <f>SUM(G34)</f>
        <v>0</v>
      </c>
      <c r="H33" s="17">
        <f>SUM(H34)</f>
        <v>0</v>
      </c>
    </row>
    <row r="34" spans="1:8" ht="25.5">
      <c r="A34" s="36"/>
      <c r="B34" s="18"/>
      <c r="C34" s="18" t="s">
        <v>16</v>
      </c>
      <c r="D34" s="34" t="s">
        <v>17</v>
      </c>
      <c r="E34" s="35">
        <v>23345</v>
      </c>
      <c r="F34" s="35">
        <v>0</v>
      </c>
      <c r="G34" s="35">
        <v>0</v>
      </c>
      <c r="H34" s="35"/>
    </row>
    <row r="35" spans="1:8" ht="12.75">
      <c r="A35" s="19"/>
      <c r="B35" s="19"/>
      <c r="C35" s="19"/>
      <c r="D35" s="25"/>
      <c r="E35" s="32"/>
      <c r="F35" s="32"/>
      <c r="G35" s="32"/>
      <c r="H35" s="32"/>
    </row>
    <row r="36" spans="1:8" ht="12.75">
      <c r="A36" s="11" t="s">
        <v>56</v>
      </c>
      <c r="B36" s="11"/>
      <c r="C36" s="11"/>
      <c r="D36" s="12" t="s">
        <v>57</v>
      </c>
      <c r="E36" s="13">
        <f>SUM(E37,E39,E41)</f>
        <v>22494</v>
      </c>
      <c r="F36" s="13">
        <f>SUM(F37,F39,F41)</f>
        <v>900</v>
      </c>
      <c r="G36" s="13">
        <f>SUM(G37,G39,G41)</f>
        <v>900</v>
      </c>
      <c r="H36" s="13">
        <f>SUM(H37,H39,H41)</f>
        <v>0</v>
      </c>
    </row>
    <row r="37" spans="1:8" ht="17.25" customHeight="1">
      <c r="A37" s="14"/>
      <c r="B37" s="15" t="s">
        <v>58</v>
      </c>
      <c r="C37" s="15"/>
      <c r="D37" s="27" t="s">
        <v>57</v>
      </c>
      <c r="E37" s="17">
        <f>SUM(E38)</f>
        <v>900</v>
      </c>
      <c r="F37" s="17">
        <f>SUM(F38)</f>
        <v>900</v>
      </c>
      <c r="G37" s="17">
        <f>SUM(G38)</f>
        <v>900</v>
      </c>
      <c r="H37" s="17">
        <f>SUM(H38)</f>
        <v>0</v>
      </c>
    </row>
    <row r="38" spans="1:8" ht="30.75" customHeight="1">
      <c r="A38" s="19"/>
      <c r="B38" s="19"/>
      <c r="C38" s="19" t="s">
        <v>16</v>
      </c>
      <c r="D38" s="25" t="s">
        <v>17</v>
      </c>
      <c r="E38" s="32">
        <v>900</v>
      </c>
      <c r="F38" s="32">
        <v>900</v>
      </c>
      <c r="G38" s="32">
        <v>900</v>
      </c>
      <c r="H38" s="32"/>
    </row>
    <row r="39" spans="1:8" ht="17.25" customHeight="1">
      <c r="A39" s="66"/>
      <c r="B39" s="15" t="s">
        <v>543</v>
      </c>
      <c r="C39" s="15"/>
      <c r="D39" s="27" t="s">
        <v>544</v>
      </c>
      <c r="E39" s="285">
        <f>SUM(E40)</f>
        <v>5065</v>
      </c>
      <c r="F39" s="285">
        <f>SUM(F40)</f>
        <v>0</v>
      </c>
      <c r="G39" s="285">
        <f>SUM(G40)</f>
        <v>0</v>
      </c>
      <c r="H39" s="285">
        <f>SUM(H40)</f>
        <v>0</v>
      </c>
    </row>
    <row r="40" spans="1:8" ht="30.75" customHeight="1">
      <c r="A40" s="66"/>
      <c r="B40" s="19"/>
      <c r="C40" s="19" t="s">
        <v>16</v>
      </c>
      <c r="D40" s="25" t="s">
        <v>17</v>
      </c>
      <c r="E40" s="32">
        <v>5065</v>
      </c>
      <c r="F40" s="32">
        <v>0</v>
      </c>
      <c r="G40" s="32"/>
      <c r="H40" s="32"/>
    </row>
    <row r="41" spans="1:8" ht="40.5" customHeight="1">
      <c r="A41" s="283"/>
      <c r="B41" s="15" t="s">
        <v>545</v>
      </c>
      <c r="C41" s="15"/>
      <c r="D41" s="27" t="s">
        <v>546</v>
      </c>
      <c r="E41" s="17">
        <f>SUM(E42)</f>
        <v>16529</v>
      </c>
      <c r="F41" s="17">
        <f>SUM(F42)</f>
        <v>0</v>
      </c>
      <c r="G41" s="28">
        <f>SUM(G42)</f>
        <v>0</v>
      </c>
      <c r="H41" s="28">
        <f>SUM(H42)</f>
        <v>0</v>
      </c>
    </row>
    <row r="42" spans="1:8" ht="29.25" customHeight="1">
      <c r="A42" s="284"/>
      <c r="B42" s="19"/>
      <c r="C42" s="19" t="s">
        <v>16</v>
      </c>
      <c r="D42" s="25" t="s">
        <v>17</v>
      </c>
      <c r="E42" s="32">
        <v>16529</v>
      </c>
      <c r="F42" s="32">
        <v>0</v>
      </c>
      <c r="G42" s="32">
        <v>0</v>
      </c>
      <c r="H42" s="32"/>
    </row>
    <row r="43" spans="1:8" ht="12.75">
      <c r="A43" s="11" t="s">
        <v>59</v>
      </c>
      <c r="B43" s="11"/>
      <c r="C43" s="11"/>
      <c r="D43" s="12" t="s">
        <v>60</v>
      </c>
      <c r="E43" s="13">
        <f>SUM(E44)</f>
        <v>52300</v>
      </c>
      <c r="F43" s="13">
        <f>SUM(F44)</f>
        <v>40000</v>
      </c>
      <c r="G43" s="13">
        <f>SUM(G44)</f>
        <v>0</v>
      </c>
      <c r="H43" s="13">
        <f>SUM(H44)</f>
        <v>40000</v>
      </c>
    </row>
    <row r="44" spans="1:8" ht="12.75">
      <c r="A44" s="37"/>
      <c r="B44" s="38" t="s">
        <v>61</v>
      </c>
      <c r="C44" s="38"/>
      <c r="D44" s="39" t="s">
        <v>62</v>
      </c>
      <c r="E44" s="40">
        <f>SUM(E46:E47)</f>
        <v>52300</v>
      </c>
      <c r="F44" s="40">
        <f>SUM(F46:F47)</f>
        <v>40000</v>
      </c>
      <c r="G44" s="40">
        <f>SUM(G46:G47)</f>
        <v>0</v>
      </c>
      <c r="H44" s="40">
        <f>SUM(H46:H47)</f>
        <v>40000</v>
      </c>
    </row>
    <row r="45" spans="1:8" ht="12.75">
      <c r="A45" s="44"/>
      <c r="B45" s="286"/>
      <c r="C45" s="18" t="s">
        <v>12</v>
      </c>
      <c r="D45" s="34" t="s">
        <v>13</v>
      </c>
      <c r="E45" s="300">
        <v>26150</v>
      </c>
      <c r="F45" s="300"/>
      <c r="G45" s="300"/>
      <c r="H45" s="300"/>
    </row>
    <row r="46" spans="1:8" ht="38.25">
      <c r="A46" s="44"/>
      <c r="B46" s="286"/>
      <c r="C46" s="295" t="s">
        <v>554</v>
      </c>
      <c r="D46" s="299" t="s">
        <v>555</v>
      </c>
      <c r="E46" s="287">
        <v>26150</v>
      </c>
      <c r="F46" s="287">
        <v>13850</v>
      </c>
      <c r="G46" s="287"/>
      <c r="H46" s="287">
        <v>13850</v>
      </c>
    </row>
    <row r="47" spans="1:8" ht="39.75" customHeight="1">
      <c r="A47" s="41"/>
      <c r="B47" s="41"/>
      <c r="C47" s="42" t="s">
        <v>63</v>
      </c>
      <c r="D47" s="43" t="s">
        <v>64</v>
      </c>
      <c r="E47" s="32">
        <v>26150</v>
      </c>
      <c r="F47" s="32">
        <v>26150</v>
      </c>
      <c r="G47" s="32"/>
      <c r="H47" s="32">
        <v>26150</v>
      </c>
    </row>
    <row r="48" spans="1:8" ht="12.75">
      <c r="A48" s="19"/>
      <c r="B48" s="19"/>
      <c r="C48" s="19"/>
      <c r="D48" s="25"/>
      <c r="E48" s="32"/>
      <c r="F48" s="32"/>
      <c r="G48" s="32"/>
      <c r="H48" s="32"/>
    </row>
    <row r="49" spans="1:8" ht="25.5">
      <c r="A49" s="11" t="s">
        <v>65</v>
      </c>
      <c r="B49" s="11"/>
      <c r="C49" s="11"/>
      <c r="D49" s="12" t="s">
        <v>66</v>
      </c>
      <c r="E49" s="13">
        <f>SUM(E50+E53+E61+E68+E71+E74)</f>
        <v>3768002</v>
      </c>
      <c r="F49" s="13">
        <f>SUM(F50+F53+F61+F68+F71+F74)</f>
        <v>4259488</v>
      </c>
      <c r="G49" s="26">
        <f>SUM(G50+G53+G61+G68+G71+G74)</f>
        <v>4259488</v>
      </c>
      <c r="H49" s="26">
        <f>SUM(H50+H53+H61+H68+H71+H74)</f>
        <v>0</v>
      </c>
    </row>
    <row r="50" spans="1:8" ht="20.25" customHeight="1">
      <c r="A50" s="14"/>
      <c r="B50" s="15" t="s">
        <v>67</v>
      </c>
      <c r="C50" s="15"/>
      <c r="D50" s="27" t="s">
        <v>68</v>
      </c>
      <c r="E50" s="17">
        <f>SUM(E51)</f>
        <v>5000</v>
      </c>
      <c r="F50" s="17">
        <f>SUM(F51)</f>
        <v>5000</v>
      </c>
      <c r="G50" s="28">
        <f>SUM(G51)</f>
        <v>5000</v>
      </c>
      <c r="H50" s="28">
        <f>SUM(H51)</f>
        <v>0</v>
      </c>
    </row>
    <row r="51" spans="1:8" ht="25.5" customHeight="1">
      <c r="A51" s="18"/>
      <c r="B51" s="18"/>
      <c r="C51" s="18" t="s">
        <v>69</v>
      </c>
      <c r="D51" s="45" t="s">
        <v>70</v>
      </c>
      <c r="E51" s="35">
        <v>5000</v>
      </c>
      <c r="F51" s="35">
        <v>5000</v>
      </c>
      <c r="G51" s="35">
        <v>5000</v>
      </c>
      <c r="H51" s="35"/>
    </row>
    <row r="52" spans="1:8" ht="12.75">
      <c r="A52" s="19"/>
      <c r="B52" s="19"/>
      <c r="C52" s="19"/>
      <c r="D52" s="25"/>
      <c r="E52" s="46"/>
      <c r="F52" s="46"/>
      <c r="G52" s="32"/>
      <c r="H52" s="32"/>
    </row>
    <row r="53" spans="1:8" ht="42" customHeight="1">
      <c r="A53" s="47"/>
      <c r="B53" s="48" t="s">
        <v>71</v>
      </c>
      <c r="C53" s="48"/>
      <c r="D53" s="49" t="s">
        <v>72</v>
      </c>
      <c r="E53" s="17">
        <f>SUM(E54:E59)</f>
        <v>1167494</v>
      </c>
      <c r="F53" s="17">
        <f>SUM(F54:F59)</f>
        <v>1149925</v>
      </c>
      <c r="G53" s="28">
        <f>SUM(G54:G59)</f>
        <v>1149925</v>
      </c>
      <c r="H53" s="28">
        <f>SUM(H54:H59)</f>
        <v>0</v>
      </c>
    </row>
    <row r="54" spans="1:8" ht="12.75">
      <c r="A54" s="18"/>
      <c r="B54" s="18"/>
      <c r="C54" s="18" t="s">
        <v>73</v>
      </c>
      <c r="D54" s="34" t="s">
        <v>74</v>
      </c>
      <c r="E54" s="35">
        <v>912994</v>
      </c>
      <c r="F54" s="35">
        <v>914225</v>
      </c>
      <c r="G54" s="35">
        <v>914225</v>
      </c>
      <c r="H54" s="35"/>
    </row>
    <row r="55" spans="1:8" ht="12.75">
      <c r="A55" s="18"/>
      <c r="B55" s="18"/>
      <c r="C55" s="18" t="s">
        <v>75</v>
      </c>
      <c r="D55" s="34" t="s">
        <v>76</v>
      </c>
      <c r="E55" s="35">
        <v>115000</v>
      </c>
      <c r="F55" s="35">
        <v>85000</v>
      </c>
      <c r="G55" s="35">
        <v>85000</v>
      </c>
      <c r="H55" s="35"/>
    </row>
    <row r="56" spans="1:8" ht="12.75">
      <c r="A56" s="18"/>
      <c r="B56" s="18"/>
      <c r="C56" s="18" t="s">
        <v>77</v>
      </c>
      <c r="D56" s="34" t="s">
        <v>78</v>
      </c>
      <c r="E56" s="35">
        <v>109000</v>
      </c>
      <c r="F56" s="35">
        <v>124500</v>
      </c>
      <c r="G56" s="35">
        <v>124500</v>
      </c>
      <c r="H56" s="35"/>
    </row>
    <row r="57" spans="1:8" ht="12.75">
      <c r="A57" s="18"/>
      <c r="B57" s="18"/>
      <c r="C57" s="18" t="s">
        <v>79</v>
      </c>
      <c r="D57" s="34" t="s">
        <v>80</v>
      </c>
      <c r="E57" s="35">
        <v>15000</v>
      </c>
      <c r="F57" s="35">
        <v>16000</v>
      </c>
      <c r="G57" s="35">
        <v>16000</v>
      </c>
      <c r="H57" s="35"/>
    </row>
    <row r="58" spans="1:8" ht="16.5" customHeight="1">
      <c r="A58" s="18"/>
      <c r="B58" s="18"/>
      <c r="C58" s="18" t="s">
        <v>81</v>
      </c>
      <c r="D58" s="34" t="s">
        <v>82</v>
      </c>
      <c r="E58" s="35">
        <v>500</v>
      </c>
      <c r="F58" s="35">
        <v>200</v>
      </c>
      <c r="G58" s="35">
        <v>200</v>
      </c>
      <c r="H58" s="35"/>
    </row>
    <row r="59" spans="1:8" ht="14.25" customHeight="1">
      <c r="A59" s="18"/>
      <c r="B59" s="18"/>
      <c r="C59" s="18" t="s">
        <v>83</v>
      </c>
      <c r="D59" s="50" t="s">
        <v>84</v>
      </c>
      <c r="E59" s="35">
        <v>15000</v>
      </c>
      <c r="F59" s="35">
        <v>10000</v>
      </c>
      <c r="G59" s="35">
        <v>10000</v>
      </c>
      <c r="H59" s="35"/>
    </row>
    <row r="60" spans="1:8" ht="12.75">
      <c r="A60" s="19"/>
      <c r="B60" s="19"/>
      <c r="C60" s="19"/>
      <c r="D60" s="51"/>
      <c r="E60" s="46"/>
      <c r="F60" s="46"/>
      <c r="G60" s="32"/>
      <c r="H60" s="32"/>
    </row>
    <row r="61" spans="1:8" ht="25.5">
      <c r="A61" s="14"/>
      <c r="B61" s="15" t="s">
        <v>85</v>
      </c>
      <c r="C61" s="15"/>
      <c r="D61" s="52" t="s">
        <v>86</v>
      </c>
      <c r="E61" s="17">
        <f>SUM(E62:E67)</f>
        <v>1629660</v>
      </c>
      <c r="F61" s="17">
        <f>SUM(F62:F67)</f>
        <v>1974400</v>
      </c>
      <c r="G61" s="28">
        <f>SUM(G62:G67)</f>
        <v>1974400</v>
      </c>
      <c r="H61" s="28">
        <f>SUM(H62:H67)</f>
        <v>0</v>
      </c>
    </row>
    <row r="62" spans="1:8" ht="12.75">
      <c r="A62" s="18"/>
      <c r="B62" s="18"/>
      <c r="C62" s="18" t="s">
        <v>73</v>
      </c>
      <c r="D62" s="50" t="s">
        <v>74</v>
      </c>
      <c r="E62" s="53">
        <v>988686</v>
      </c>
      <c r="F62" s="53">
        <v>939000</v>
      </c>
      <c r="G62" s="35">
        <v>939000</v>
      </c>
      <c r="H62" s="35"/>
    </row>
    <row r="63" spans="1:8" ht="12.75">
      <c r="A63" s="18"/>
      <c r="B63" s="18"/>
      <c r="C63" s="18" t="s">
        <v>75</v>
      </c>
      <c r="D63" s="50" t="s">
        <v>76</v>
      </c>
      <c r="E63" s="53">
        <v>485974</v>
      </c>
      <c r="F63" s="53">
        <v>861000</v>
      </c>
      <c r="G63" s="35">
        <v>861000</v>
      </c>
      <c r="H63" s="35"/>
    </row>
    <row r="64" spans="1:8" ht="12.75">
      <c r="A64" s="18"/>
      <c r="B64" s="18"/>
      <c r="C64" s="18" t="s">
        <v>77</v>
      </c>
      <c r="D64" s="50" t="s">
        <v>78</v>
      </c>
      <c r="E64" s="53">
        <v>16000</v>
      </c>
      <c r="F64" s="53">
        <v>18600</v>
      </c>
      <c r="G64" s="35">
        <v>18600</v>
      </c>
      <c r="H64" s="35"/>
    </row>
    <row r="65" spans="1:8" ht="12.75">
      <c r="A65" s="18"/>
      <c r="B65" s="18"/>
      <c r="C65" s="18" t="s">
        <v>87</v>
      </c>
      <c r="D65" s="50" t="s">
        <v>88</v>
      </c>
      <c r="E65" s="53">
        <v>10000</v>
      </c>
      <c r="F65" s="53">
        <v>10000</v>
      </c>
      <c r="G65" s="35">
        <v>10000</v>
      </c>
      <c r="H65" s="35"/>
    </row>
    <row r="66" spans="1:8" ht="12.75">
      <c r="A66" s="18"/>
      <c r="B66" s="18"/>
      <c r="C66" s="18" t="s">
        <v>89</v>
      </c>
      <c r="D66" s="50" t="s">
        <v>90</v>
      </c>
      <c r="E66" s="53">
        <v>34000</v>
      </c>
      <c r="F66" s="53">
        <v>36000</v>
      </c>
      <c r="G66" s="35">
        <v>36000</v>
      </c>
      <c r="H66" s="35"/>
    </row>
    <row r="67" spans="1:8" ht="12.75">
      <c r="A67" s="18"/>
      <c r="B67" s="18"/>
      <c r="C67" s="18" t="s">
        <v>81</v>
      </c>
      <c r="D67" s="50" t="s">
        <v>82</v>
      </c>
      <c r="E67" s="35">
        <v>95000</v>
      </c>
      <c r="F67" s="35">
        <v>109800</v>
      </c>
      <c r="G67" s="35">
        <v>109800</v>
      </c>
      <c r="H67" s="35"/>
    </row>
    <row r="68" spans="1:8" ht="13.5" customHeight="1">
      <c r="A68" s="14"/>
      <c r="B68" s="15" t="s">
        <v>91</v>
      </c>
      <c r="C68" s="15"/>
      <c r="D68" s="52" t="s">
        <v>92</v>
      </c>
      <c r="E68" s="17">
        <f>SUM(E69)</f>
        <v>100</v>
      </c>
      <c r="F68" s="17">
        <f>SUM(F69)</f>
        <v>100</v>
      </c>
      <c r="G68" s="28">
        <f>SUM(G69)</f>
        <v>100</v>
      </c>
      <c r="H68" s="28">
        <f>SUM(H69)</f>
        <v>0</v>
      </c>
    </row>
    <row r="69" spans="1:8" ht="15.75" customHeight="1">
      <c r="A69" s="18"/>
      <c r="B69" s="18"/>
      <c r="C69" s="18" t="s">
        <v>81</v>
      </c>
      <c r="D69" s="50" t="s">
        <v>82</v>
      </c>
      <c r="E69" s="53">
        <v>100</v>
      </c>
      <c r="F69" s="53">
        <v>100</v>
      </c>
      <c r="G69" s="35">
        <v>100</v>
      </c>
      <c r="H69" s="35"/>
    </row>
    <row r="70" spans="1:8" ht="12.75">
      <c r="A70" s="19"/>
      <c r="B70" s="19"/>
      <c r="C70" s="19"/>
      <c r="D70" s="51"/>
      <c r="E70" s="46"/>
      <c r="F70" s="46"/>
      <c r="G70" s="32"/>
      <c r="H70" s="32"/>
    </row>
    <row r="71" spans="1:8" ht="29.25" customHeight="1">
      <c r="A71" s="14"/>
      <c r="B71" s="15" t="s">
        <v>93</v>
      </c>
      <c r="C71" s="15"/>
      <c r="D71" s="52" t="s">
        <v>94</v>
      </c>
      <c r="E71" s="17">
        <f>SUM(E72:E73)</f>
        <v>120000</v>
      </c>
      <c r="F71" s="17">
        <f>SUM(F72:F73)</f>
        <v>110000</v>
      </c>
      <c r="G71" s="28">
        <f>SUM(G72:G73)</f>
        <v>110000</v>
      </c>
      <c r="H71" s="28">
        <f>SUM(H72:H73)</f>
        <v>0</v>
      </c>
    </row>
    <row r="72" spans="1:8" ht="12.75">
      <c r="A72" s="18"/>
      <c r="B72" s="18"/>
      <c r="C72" s="18" t="s">
        <v>95</v>
      </c>
      <c r="D72" s="50" t="s">
        <v>96</v>
      </c>
      <c r="E72" s="53">
        <v>40000</v>
      </c>
      <c r="F72" s="53">
        <v>30000</v>
      </c>
      <c r="G72" s="35">
        <v>30000</v>
      </c>
      <c r="H72" s="35"/>
    </row>
    <row r="73" spans="1:8" ht="12.75">
      <c r="A73" s="18"/>
      <c r="B73" s="18"/>
      <c r="C73" s="18" t="s">
        <v>97</v>
      </c>
      <c r="D73" s="34" t="s">
        <v>98</v>
      </c>
      <c r="E73" s="53">
        <v>80000</v>
      </c>
      <c r="F73" s="53">
        <v>80000</v>
      </c>
      <c r="G73" s="35">
        <v>80000</v>
      </c>
      <c r="H73" s="35"/>
    </row>
    <row r="74" spans="1:8" ht="19.5" customHeight="1">
      <c r="A74" s="18"/>
      <c r="B74" s="54" t="s">
        <v>99</v>
      </c>
      <c r="C74" s="54"/>
      <c r="D74" s="55" t="s">
        <v>100</v>
      </c>
      <c r="E74" s="56">
        <f>SUM(E75:E76)</f>
        <v>845748</v>
      </c>
      <c r="F74" s="56">
        <f>SUM(F75:F76)</f>
        <v>1020063</v>
      </c>
      <c r="G74" s="57">
        <f>SUM(G75:G76)</f>
        <v>1020063</v>
      </c>
      <c r="H74" s="57">
        <f>SUM(H75:H76)</f>
        <v>0</v>
      </c>
    </row>
    <row r="75" spans="1:8" ht="18" customHeight="1">
      <c r="A75" s="18"/>
      <c r="B75" s="18"/>
      <c r="C75" s="18" t="s">
        <v>101</v>
      </c>
      <c r="D75" s="50" t="s">
        <v>102</v>
      </c>
      <c r="E75" s="35">
        <v>835748</v>
      </c>
      <c r="F75" s="35">
        <v>1015063</v>
      </c>
      <c r="G75" s="35">
        <v>1015063</v>
      </c>
      <c r="H75" s="35"/>
    </row>
    <row r="76" spans="1:8" ht="13.5" customHeight="1">
      <c r="A76" s="18"/>
      <c r="B76" s="18"/>
      <c r="C76" s="18" t="s">
        <v>103</v>
      </c>
      <c r="D76" s="50" t="s">
        <v>104</v>
      </c>
      <c r="E76" s="53">
        <v>10000</v>
      </c>
      <c r="F76" s="53">
        <v>5000</v>
      </c>
      <c r="G76" s="35">
        <v>5000</v>
      </c>
      <c r="H76" s="35"/>
    </row>
    <row r="77" spans="1:8" ht="12.75">
      <c r="A77" s="19"/>
      <c r="B77" s="19"/>
      <c r="C77" s="19"/>
      <c r="D77" s="51"/>
      <c r="E77" s="46"/>
      <c r="F77" s="46"/>
      <c r="G77" s="32"/>
      <c r="H77" s="32"/>
    </row>
    <row r="78" spans="1:8" ht="12.75">
      <c r="A78" s="11" t="s">
        <v>105</v>
      </c>
      <c r="B78" s="11"/>
      <c r="C78" s="11"/>
      <c r="D78" s="12" t="s">
        <v>106</v>
      </c>
      <c r="E78" s="13">
        <f>SUM(E79+E82+E87+E84)</f>
        <v>4823183.31</v>
      </c>
      <c r="F78" s="13">
        <f>SUM(F79+F82+F87+F84)</f>
        <v>5574977</v>
      </c>
      <c r="G78" s="13">
        <f>SUM(G79+G82+G87+G84)</f>
        <v>5574977</v>
      </c>
      <c r="H78" s="13">
        <f>SUM(H79+H82+H87+H84)</f>
        <v>0</v>
      </c>
    </row>
    <row r="79" spans="1:8" ht="12.75">
      <c r="A79" s="14"/>
      <c r="B79" s="15" t="s">
        <v>107</v>
      </c>
      <c r="C79" s="15"/>
      <c r="D79" s="52" t="s">
        <v>108</v>
      </c>
      <c r="E79" s="17">
        <f>SUM(E80)</f>
        <v>3385310</v>
      </c>
      <c r="F79" s="17">
        <f>SUM(F80)</f>
        <v>3640849</v>
      </c>
      <c r="G79" s="28">
        <f>SUM(G80)</f>
        <v>3640849</v>
      </c>
      <c r="H79" s="28">
        <f>SUM(H80)</f>
        <v>0</v>
      </c>
    </row>
    <row r="80" spans="1:8" ht="12.75">
      <c r="A80" s="18"/>
      <c r="B80" s="18"/>
      <c r="C80" s="18" t="s">
        <v>109</v>
      </c>
      <c r="D80" s="50" t="s">
        <v>110</v>
      </c>
      <c r="E80" s="53">
        <v>3385310</v>
      </c>
      <c r="F80" s="53">
        <v>3640849</v>
      </c>
      <c r="G80" s="35">
        <v>3640849</v>
      </c>
      <c r="H80" s="35"/>
    </row>
    <row r="81" spans="1:8" ht="12.75">
      <c r="A81" s="19"/>
      <c r="B81" s="19"/>
      <c r="C81" s="19"/>
      <c r="D81" s="51"/>
      <c r="E81" s="46"/>
      <c r="F81" s="46"/>
      <c r="G81" s="32"/>
      <c r="H81" s="32"/>
    </row>
    <row r="82" spans="1:8" ht="15.75" customHeight="1">
      <c r="A82" s="58"/>
      <c r="B82" s="22" t="s">
        <v>111</v>
      </c>
      <c r="C82" s="22"/>
      <c r="D82" s="59" t="s">
        <v>112</v>
      </c>
      <c r="E82" s="24">
        <f>SUM(E83)</f>
        <v>1410383</v>
      </c>
      <c r="F82" s="24">
        <f>SUM(F83)</f>
        <v>1872874</v>
      </c>
      <c r="G82" s="60">
        <f>SUM(G83)</f>
        <v>1872874</v>
      </c>
      <c r="H82" s="60">
        <f>SUM(H83)</f>
        <v>0</v>
      </c>
    </row>
    <row r="83" spans="1:8" ht="12.75">
      <c r="A83" s="18"/>
      <c r="B83" s="18"/>
      <c r="C83" s="18" t="s">
        <v>109</v>
      </c>
      <c r="D83" s="50" t="s">
        <v>110</v>
      </c>
      <c r="E83" s="53">
        <v>1410383</v>
      </c>
      <c r="F83" s="53">
        <v>1872874</v>
      </c>
      <c r="G83" s="35">
        <v>1872874</v>
      </c>
      <c r="H83" s="35"/>
    </row>
    <row r="84" spans="1:8" ht="12.75">
      <c r="A84" s="36"/>
      <c r="B84" s="15" t="s">
        <v>547</v>
      </c>
      <c r="C84" s="15"/>
      <c r="D84" s="52" t="s">
        <v>548</v>
      </c>
      <c r="E84" s="293">
        <f>SUM(E85:E86)</f>
        <v>15982.310000000001</v>
      </c>
      <c r="F84" s="293">
        <f>SUM(F85:F86)</f>
        <v>0</v>
      </c>
      <c r="G84" s="293">
        <f>SUM(G85:G86)</f>
        <v>0</v>
      </c>
      <c r="H84" s="293">
        <f>SUM(H85:H86)</f>
        <v>0</v>
      </c>
    </row>
    <row r="85" spans="1:8" ht="25.5">
      <c r="A85" s="36"/>
      <c r="B85" s="288"/>
      <c r="C85" s="288" t="s">
        <v>120</v>
      </c>
      <c r="D85" s="289" t="s">
        <v>549</v>
      </c>
      <c r="E85" s="62">
        <v>14402.85</v>
      </c>
      <c r="F85" s="62">
        <v>0</v>
      </c>
      <c r="G85" s="63"/>
      <c r="H85" s="63"/>
    </row>
    <row r="86" spans="1:8" ht="38.25">
      <c r="A86" s="19"/>
      <c r="B86" s="290"/>
      <c r="C86" s="291">
        <v>6330</v>
      </c>
      <c r="D86" s="292" t="s">
        <v>550</v>
      </c>
      <c r="E86" s="46">
        <v>1579.46</v>
      </c>
      <c r="F86" s="46">
        <v>0</v>
      </c>
      <c r="G86" s="32"/>
      <c r="H86" s="32"/>
    </row>
    <row r="87" spans="1:8" ht="12.75">
      <c r="A87" s="58"/>
      <c r="B87" s="22" t="s">
        <v>113</v>
      </c>
      <c r="C87" s="22"/>
      <c r="D87" s="59" t="s">
        <v>114</v>
      </c>
      <c r="E87" s="24">
        <f>SUM(E88)</f>
        <v>11508</v>
      </c>
      <c r="F87" s="24">
        <f>SUM(F88)</f>
        <v>61254</v>
      </c>
      <c r="G87" s="60">
        <f>SUM(G88)</f>
        <v>61254</v>
      </c>
      <c r="H87" s="60">
        <f>SUM(H88)</f>
        <v>0</v>
      </c>
    </row>
    <row r="88" spans="1:8" ht="12.75">
      <c r="A88" s="18"/>
      <c r="B88" s="18"/>
      <c r="C88" s="18" t="s">
        <v>109</v>
      </c>
      <c r="D88" s="50" t="s">
        <v>110</v>
      </c>
      <c r="E88" s="53">
        <v>11508</v>
      </c>
      <c r="F88" s="53">
        <v>61254</v>
      </c>
      <c r="G88" s="35">
        <v>61254</v>
      </c>
      <c r="H88" s="35"/>
    </row>
    <row r="89" spans="1:8" ht="12.75">
      <c r="A89" s="11" t="s">
        <v>115</v>
      </c>
      <c r="B89" s="11"/>
      <c r="C89" s="11"/>
      <c r="D89" s="12" t="s">
        <v>116</v>
      </c>
      <c r="E89" s="13">
        <f>SUM(E90,E101,E95,E97)</f>
        <v>127360.91</v>
      </c>
      <c r="F89" s="13">
        <f>SUM(F90,F101,F95)</f>
        <v>72080</v>
      </c>
      <c r="G89" s="26">
        <f>SUM(G90,G101,G95)</f>
        <v>72080</v>
      </c>
      <c r="H89" s="26">
        <f>SUM(H90,H101,H95)</f>
        <v>0</v>
      </c>
    </row>
    <row r="90" spans="1:8" ht="12.75">
      <c r="A90" s="14"/>
      <c r="B90" s="15" t="s">
        <v>117</v>
      </c>
      <c r="C90" s="15"/>
      <c r="D90" s="52" t="s">
        <v>118</v>
      </c>
      <c r="E90" s="17">
        <f>SUM(E91:E94)</f>
        <v>27517.72</v>
      </c>
      <c r="F90" s="17">
        <f>SUM(F91:F94)</f>
        <v>18800</v>
      </c>
      <c r="G90" s="28">
        <f>SUM(G91:G94)</f>
        <v>18800</v>
      </c>
      <c r="H90" s="28">
        <f>SUM(H91:H91)</f>
        <v>0</v>
      </c>
    </row>
    <row r="91" spans="1:8" ht="12.75">
      <c r="A91" s="18"/>
      <c r="B91" s="18"/>
      <c r="C91" s="18" t="s">
        <v>32</v>
      </c>
      <c r="D91" s="50" t="s">
        <v>119</v>
      </c>
      <c r="E91" s="53">
        <v>20880</v>
      </c>
      <c r="F91" s="53">
        <v>12800</v>
      </c>
      <c r="G91" s="35">
        <v>12800</v>
      </c>
      <c r="H91" s="35"/>
    </row>
    <row r="92" spans="1:8" ht="25.5">
      <c r="A92" s="36"/>
      <c r="B92" s="36"/>
      <c r="C92" s="19" t="s">
        <v>120</v>
      </c>
      <c r="D92" s="25" t="s">
        <v>121</v>
      </c>
      <c r="E92" s="62">
        <v>5700</v>
      </c>
      <c r="F92" s="62"/>
      <c r="G92" s="63">
        <v>0</v>
      </c>
      <c r="H92" s="63"/>
    </row>
    <row r="93" spans="1:8" ht="25.5">
      <c r="A93" s="36"/>
      <c r="B93" s="36"/>
      <c r="C93" s="18" t="s">
        <v>124</v>
      </c>
      <c r="D93" s="50" t="s">
        <v>125</v>
      </c>
      <c r="E93" s="62"/>
      <c r="F93" s="62">
        <v>6000</v>
      </c>
      <c r="G93" s="63">
        <v>6000</v>
      </c>
      <c r="H93" s="63"/>
    </row>
    <row r="94" spans="1:8" ht="25.5">
      <c r="A94" s="36"/>
      <c r="B94" s="36"/>
      <c r="C94" s="294" t="s">
        <v>551</v>
      </c>
      <c r="D94" s="96" t="s">
        <v>552</v>
      </c>
      <c r="E94" s="62">
        <v>937.72</v>
      </c>
      <c r="F94" s="62"/>
      <c r="G94" s="63">
        <v>0</v>
      </c>
      <c r="H94" s="63"/>
    </row>
    <row r="95" spans="1:8" ht="15" customHeight="1">
      <c r="A95" s="14"/>
      <c r="B95" s="15" t="s">
        <v>122</v>
      </c>
      <c r="C95" s="15"/>
      <c r="D95" s="52" t="s">
        <v>123</v>
      </c>
      <c r="E95" s="64">
        <f>SUM(E96)</f>
        <v>85680</v>
      </c>
      <c r="F95" s="64">
        <f>SUM(F96:F100)</f>
        <v>53280</v>
      </c>
      <c r="G95" s="64">
        <f>SUM(G96:G100)</f>
        <v>53280</v>
      </c>
      <c r="H95" s="64">
        <f>SUM(H96:H100)</f>
        <v>0</v>
      </c>
    </row>
    <row r="96" spans="1:8" ht="30.75" customHeight="1">
      <c r="A96" s="18"/>
      <c r="B96" s="54"/>
      <c r="C96" s="18" t="s">
        <v>124</v>
      </c>
      <c r="D96" s="50" t="s">
        <v>125</v>
      </c>
      <c r="E96" s="35">
        <v>85680</v>
      </c>
      <c r="F96" s="35">
        <v>53280</v>
      </c>
      <c r="G96" s="35">
        <v>53280</v>
      </c>
      <c r="H96" s="35"/>
    </row>
    <row r="97" spans="1:8" ht="17.25" customHeight="1">
      <c r="A97" s="36"/>
      <c r="B97" s="15" t="s">
        <v>277</v>
      </c>
      <c r="C97" s="15"/>
      <c r="D97" s="52" t="s">
        <v>278</v>
      </c>
      <c r="E97" s="17">
        <f>SUM(E98:E100)</f>
        <v>13977.19</v>
      </c>
      <c r="F97" s="17">
        <f>SUM(F98:F100)</f>
        <v>0</v>
      </c>
      <c r="G97" s="28">
        <f>SUM(G98:G100)</f>
        <v>0</v>
      </c>
      <c r="H97" s="28">
        <f>SUM(H98:H98)</f>
        <v>0</v>
      </c>
    </row>
    <row r="98" spans="1:8" ht="15.75" customHeight="1">
      <c r="A98" s="36"/>
      <c r="B98" s="18"/>
      <c r="C98" s="295" t="s">
        <v>12</v>
      </c>
      <c r="D98" s="296" t="s">
        <v>13</v>
      </c>
      <c r="E98" s="53">
        <v>125</v>
      </c>
      <c r="F98" s="53"/>
      <c r="G98" s="35">
        <v>0</v>
      </c>
      <c r="H98" s="35"/>
    </row>
    <row r="99" spans="1:8" ht="30.75" customHeight="1">
      <c r="A99" s="36"/>
      <c r="B99" s="36"/>
      <c r="C99" s="294" t="s">
        <v>551</v>
      </c>
      <c r="D99" s="96" t="s">
        <v>552</v>
      </c>
      <c r="E99" s="62">
        <v>11852.19</v>
      </c>
      <c r="F99" s="62"/>
      <c r="G99" s="63">
        <v>0</v>
      </c>
      <c r="H99" s="63"/>
    </row>
    <row r="100" spans="1:8" ht="38.25">
      <c r="A100" s="19"/>
      <c r="B100" s="36"/>
      <c r="C100" s="297">
        <v>2700</v>
      </c>
      <c r="D100" s="96" t="s">
        <v>553</v>
      </c>
      <c r="E100" s="62">
        <v>2000</v>
      </c>
      <c r="F100" s="62"/>
      <c r="G100" s="63">
        <v>0</v>
      </c>
      <c r="H100" s="63"/>
    </row>
    <row r="101" spans="1:8" ht="12.75">
      <c r="A101" s="58"/>
      <c r="B101" s="54" t="s">
        <v>126</v>
      </c>
      <c r="C101" s="54"/>
      <c r="D101" s="55" t="s">
        <v>21</v>
      </c>
      <c r="E101" s="298">
        <f>SUM(E102)</f>
        <v>186</v>
      </c>
      <c r="F101" s="298">
        <f>SUM(F102)</f>
        <v>0</v>
      </c>
      <c r="G101" s="298">
        <f>SUM(G102)</f>
        <v>0</v>
      </c>
      <c r="H101" s="298">
        <f>SUM(H102)</f>
        <v>0</v>
      </c>
    </row>
    <row r="102" spans="1:8" ht="12.75">
      <c r="A102" s="18"/>
      <c r="B102" s="18"/>
      <c r="C102" s="18" t="s">
        <v>120</v>
      </c>
      <c r="D102" s="50" t="s">
        <v>127</v>
      </c>
      <c r="E102" s="35">
        <v>186</v>
      </c>
      <c r="F102" s="35"/>
      <c r="G102" s="35">
        <v>0</v>
      </c>
      <c r="H102" s="35"/>
    </row>
    <row r="103" spans="1:8" ht="12.75">
      <c r="A103" s="19"/>
      <c r="B103" s="19"/>
      <c r="C103" s="19"/>
      <c r="D103" s="25"/>
      <c r="E103" s="32"/>
      <c r="F103" s="32"/>
      <c r="G103" s="32"/>
      <c r="H103" s="32"/>
    </row>
    <row r="104" spans="1:8" ht="12.75">
      <c r="A104" s="11" t="s">
        <v>128</v>
      </c>
      <c r="B104" s="11"/>
      <c r="C104" s="11"/>
      <c r="D104" s="12" t="s">
        <v>129</v>
      </c>
      <c r="E104" s="13">
        <f>SUM(E105+E110+E113+E116+E118+E121+E124)</f>
        <v>2229080</v>
      </c>
      <c r="F104" s="13">
        <f>SUM(F105+F110+F113+F116+F118+F121+F124)</f>
        <v>2317000</v>
      </c>
      <c r="G104" s="26">
        <f>SUM(G105+G110+G113+G116+G118+G121+G124)</f>
        <v>2317000</v>
      </c>
      <c r="H104" s="26">
        <f>SUM(H105+H110+H113+H116+H118+H121+H124)</f>
        <v>0</v>
      </c>
    </row>
    <row r="105" spans="1:8" ht="41.25" customHeight="1">
      <c r="A105" s="14"/>
      <c r="B105" s="15" t="s">
        <v>130</v>
      </c>
      <c r="C105" s="15"/>
      <c r="D105" s="27" t="s">
        <v>131</v>
      </c>
      <c r="E105" s="17">
        <f>SUM(E106:E109)</f>
        <v>1709387</v>
      </c>
      <c r="F105" s="17">
        <f>SUM(F106:F109)</f>
        <v>1964000</v>
      </c>
      <c r="G105" s="17">
        <f>SUM(G106:G109)</f>
        <v>1964000</v>
      </c>
      <c r="H105" s="17">
        <f>SUM(H106:H109)</f>
        <v>0</v>
      </c>
    </row>
    <row r="106" spans="1:8" ht="25.5" customHeight="1">
      <c r="A106" s="18"/>
      <c r="B106" s="18"/>
      <c r="C106" s="18" t="s">
        <v>16</v>
      </c>
      <c r="D106" s="34" t="s">
        <v>17</v>
      </c>
      <c r="E106" s="35">
        <v>1690187</v>
      </c>
      <c r="F106" s="35">
        <v>1939000</v>
      </c>
      <c r="G106" s="35">
        <v>1939000</v>
      </c>
      <c r="H106" s="35"/>
    </row>
    <row r="107" spans="1:8" ht="25.5" customHeight="1">
      <c r="A107" s="36"/>
      <c r="B107" s="36"/>
      <c r="C107" s="36" t="s">
        <v>48</v>
      </c>
      <c r="D107" s="65" t="s">
        <v>49</v>
      </c>
      <c r="E107" s="63">
        <v>15000</v>
      </c>
      <c r="F107" s="63">
        <v>20000</v>
      </c>
      <c r="G107" s="63">
        <v>20000</v>
      </c>
      <c r="H107" s="63"/>
    </row>
    <row r="108" spans="1:8" ht="25.5" customHeight="1">
      <c r="A108" s="66"/>
      <c r="B108" s="66"/>
      <c r="C108" s="67" t="s">
        <v>132</v>
      </c>
      <c r="D108" s="61" t="s">
        <v>133</v>
      </c>
      <c r="E108" s="35">
        <v>4000</v>
      </c>
      <c r="F108" s="35">
        <v>4000</v>
      </c>
      <c r="G108" s="35">
        <v>4000</v>
      </c>
      <c r="H108" s="35"/>
    </row>
    <row r="109" spans="1:8" ht="15.75" customHeight="1">
      <c r="A109" s="66"/>
      <c r="B109" s="66"/>
      <c r="C109" s="68" t="s">
        <v>83</v>
      </c>
      <c r="D109" s="69" t="s">
        <v>134</v>
      </c>
      <c r="E109" s="32">
        <v>200</v>
      </c>
      <c r="F109" s="32">
        <v>1000</v>
      </c>
      <c r="G109" s="32">
        <v>1000</v>
      </c>
      <c r="H109" s="32"/>
    </row>
    <row r="110" spans="1:8" ht="43.5" customHeight="1">
      <c r="A110" s="14"/>
      <c r="B110" s="15" t="s">
        <v>135</v>
      </c>
      <c r="C110" s="15"/>
      <c r="D110" s="70" t="s">
        <v>136</v>
      </c>
      <c r="E110" s="17">
        <f>SUM(E111:E112)</f>
        <v>17519</v>
      </c>
      <c r="F110" s="17">
        <f>SUM(F111:F112)</f>
        <v>16000</v>
      </c>
      <c r="G110" s="28">
        <f>SUM(G111:G112)</f>
        <v>16000</v>
      </c>
      <c r="H110" s="28">
        <f>SUM(H111:H112)</f>
        <v>0</v>
      </c>
    </row>
    <row r="111" spans="1:8" ht="27.75" customHeight="1">
      <c r="A111" s="18"/>
      <c r="B111" s="18"/>
      <c r="C111" s="18" t="s">
        <v>16</v>
      </c>
      <c r="D111" s="34" t="s">
        <v>17</v>
      </c>
      <c r="E111" s="35">
        <v>8073</v>
      </c>
      <c r="F111" s="35">
        <v>6000</v>
      </c>
      <c r="G111" s="35">
        <v>6000</v>
      </c>
      <c r="H111" s="35"/>
    </row>
    <row r="112" spans="1:8" ht="27" customHeight="1">
      <c r="A112" s="19"/>
      <c r="B112" s="19"/>
      <c r="C112" s="18" t="s">
        <v>120</v>
      </c>
      <c r="D112" s="34" t="s">
        <v>121</v>
      </c>
      <c r="E112" s="32">
        <v>9446</v>
      </c>
      <c r="F112" s="32">
        <v>10000</v>
      </c>
      <c r="G112" s="32">
        <v>10000</v>
      </c>
      <c r="H112" s="32"/>
    </row>
    <row r="113" spans="1:8" ht="25.5">
      <c r="A113" s="58"/>
      <c r="B113" s="22" t="s">
        <v>137</v>
      </c>
      <c r="C113" s="22"/>
      <c r="D113" s="71" t="s">
        <v>138</v>
      </c>
      <c r="E113" s="24">
        <f>SUM(E114:E114)</f>
        <v>151092</v>
      </c>
      <c r="F113" s="24">
        <f>SUM(F114:F114)</f>
        <v>94000</v>
      </c>
      <c r="G113" s="60">
        <f>SUM(G114:G114)</f>
        <v>94000</v>
      </c>
      <c r="H113" s="60">
        <f>SUM(H114:H114)</f>
        <v>0</v>
      </c>
    </row>
    <row r="114" spans="1:8" ht="26.25" customHeight="1">
      <c r="A114" s="18"/>
      <c r="B114" s="18"/>
      <c r="C114" s="18" t="s">
        <v>120</v>
      </c>
      <c r="D114" s="34" t="s">
        <v>121</v>
      </c>
      <c r="E114" s="35">
        <v>151092</v>
      </c>
      <c r="F114" s="35">
        <v>94000</v>
      </c>
      <c r="G114" s="35">
        <v>94000</v>
      </c>
      <c r="H114" s="35"/>
    </row>
    <row r="115" spans="1:8" ht="12.75">
      <c r="A115" s="36"/>
      <c r="B115" s="36"/>
      <c r="C115" s="36"/>
      <c r="D115" s="65"/>
      <c r="E115" s="63"/>
      <c r="F115" s="63"/>
      <c r="G115" s="63"/>
      <c r="H115" s="63"/>
    </row>
    <row r="116" spans="1:8" ht="13.5" customHeight="1">
      <c r="A116" s="36"/>
      <c r="B116" s="15" t="s">
        <v>139</v>
      </c>
      <c r="C116" s="15"/>
      <c r="D116" s="27" t="s">
        <v>140</v>
      </c>
      <c r="E116" s="17">
        <f>SUM(E117)</f>
        <v>80661</v>
      </c>
      <c r="F116" s="17">
        <f>SUM(F117)</f>
        <v>44000</v>
      </c>
      <c r="G116" s="28">
        <f>SUM(G117)</f>
        <v>44000</v>
      </c>
      <c r="H116" s="28">
        <f>SUM(H117)</f>
        <v>0</v>
      </c>
    </row>
    <row r="117" spans="1:8" ht="24" customHeight="1">
      <c r="A117" s="36"/>
      <c r="B117" s="18"/>
      <c r="C117" s="18" t="s">
        <v>120</v>
      </c>
      <c r="D117" s="34" t="s">
        <v>121</v>
      </c>
      <c r="E117" s="35">
        <v>80661</v>
      </c>
      <c r="F117" s="35">
        <v>44000</v>
      </c>
      <c r="G117" s="35">
        <v>44000</v>
      </c>
      <c r="H117" s="35"/>
    </row>
    <row r="118" spans="1:8" ht="20.25" customHeight="1">
      <c r="A118" s="14"/>
      <c r="B118" s="15" t="s">
        <v>141</v>
      </c>
      <c r="C118" s="15"/>
      <c r="D118" s="27" t="s">
        <v>142</v>
      </c>
      <c r="E118" s="17">
        <f>SUM(E119)</f>
        <v>87870</v>
      </c>
      <c r="F118" s="17">
        <f>SUM(F119)</f>
        <v>81000</v>
      </c>
      <c r="G118" s="28">
        <f>SUM(G119)</f>
        <v>81000</v>
      </c>
      <c r="H118" s="28">
        <f>SUM(H119)</f>
        <v>0</v>
      </c>
    </row>
    <row r="119" spans="1:8" ht="23.25" customHeight="1">
      <c r="A119" s="18"/>
      <c r="B119" s="18"/>
      <c r="C119" s="18" t="s">
        <v>120</v>
      </c>
      <c r="D119" s="34" t="s">
        <v>121</v>
      </c>
      <c r="E119" s="35">
        <v>87870</v>
      </c>
      <c r="F119" s="35">
        <v>81000</v>
      </c>
      <c r="G119" s="35">
        <v>81000</v>
      </c>
      <c r="H119" s="35"/>
    </row>
    <row r="120" spans="1:8" ht="12.75">
      <c r="A120" s="19"/>
      <c r="B120" s="19"/>
      <c r="C120" s="19"/>
      <c r="D120" s="25"/>
      <c r="E120" s="32"/>
      <c r="F120" s="32"/>
      <c r="G120" s="32"/>
      <c r="H120" s="32"/>
    </row>
    <row r="121" spans="1:8" ht="12.75">
      <c r="A121" s="14"/>
      <c r="B121" s="15" t="s">
        <v>143</v>
      </c>
      <c r="C121" s="15"/>
      <c r="D121" s="27" t="s">
        <v>144</v>
      </c>
      <c r="E121" s="17">
        <f>SUM(E122)</f>
        <v>16147</v>
      </c>
      <c r="F121" s="17">
        <f>SUM(F122)</f>
        <v>18000</v>
      </c>
      <c r="G121" s="28">
        <f>SUM(G122)</f>
        <v>18000</v>
      </c>
      <c r="H121" s="28">
        <f>SUM(H122)</f>
        <v>0</v>
      </c>
    </row>
    <row r="122" spans="1:8" ht="12.75">
      <c r="A122" s="18"/>
      <c r="B122" s="18"/>
      <c r="C122" s="18" t="s">
        <v>52</v>
      </c>
      <c r="D122" s="34" t="s">
        <v>145</v>
      </c>
      <c r="E122" s="35">
        <v>16147</v>
      </c>
      <c r="F122" s="35">
        <v>18000</v>
      </c>
      <c r="G122" s="35">
        <v>18000</v>
      </c>
      <c r="H122" s="35"/>
    </row>
    <row r="123" spans="1:8" ht="12.75">
      <c r="A123" s="19"/>
      <c r="B123" s="19"/>
      <c r="C123" s="19"/>
      <c r="D123" s="25"/>
      <c r="E123" s="32"/>
      <c r="F123" s="32"/>
      <c r="G123" s="32"/>
      <c r="H123" s="32"/>
    </row>
    <row r="124" spans="1:8" ht="18" customHeight="1">
      <c r="A124" s="58"/>
      <c r="B124" s="22" t="s">
        <v>146</v>
      </c>
      <c r="C124" s="22"/>
      <c r="D124" s="71" t="s">
        <v>21</v>
      </c>
      <c r="E124" s="24">
        <f>SUM(E125)</f>
        <v>166404</v>
      </c>
      <c r="F124" s="24">
        <f>SUM(F125)</f>
        <v>100000</v>
      </c>
      <c r="G124" s="60">
        <f>SUM(G125)</f>
        <v>100000</v>
      </c>
      <c r="H124" s="60">
        <f>SUM(H125)</f>
        <v>0</v>
      </c>
    </row>
    <row r="125" spans="1:8" ht="23.25" customHeight="1">
      <c r="A125" s="72"/>
      <c r="B125" s="72"/>
      <c r="C125" s="72" t="s">
        <v>120</v>
      </c>
      <c r="D125" s="73" t="s">
        <v>121</v>
      </c>
      <c r="E125" s="32">
        <v>166404</v>
      </c>
      <c r="F125" s="32">
        <v>100000</v>
      </c>
      <c r="G125" s="32">
        <v>100000</v>
      </c>
      <c r="H125" s="32"/>
    </row>
    <row r="126" spans="1:8" ht="12.75">
      <c r="A126" s="11">
        <v>853</v>
      </c>
      <c r="B126" s="11"/>
      <c r="C126" s="11"/>
      <c r="D126" s="12" t="s">
        <v>147</v>
      </c>
      <c r="E126" s="74">
        <f>SUM(E127)</f>
        <v>341363.93</v>
      </c>
      <c r="F126" s="74">
        <f>SUM(F127)</f>
        <v>246997.30000000002</v>
      </c>
      <c r="G126" s="75">
        <f>SUM(G127)</f>
        <v>246997.30000000002</v>
      </c>
      <c r="H126" s="75">
        <f>SUM(H127)</f>
        <v>0</v>
      </c>
    </row>
    <row r="127" spans="1:8" ht="12.75">
      <c r="A127" s="76"/>
      <c r="B127" s="77">
        <v>85395</v>
      </c>
      <c r="C127" s="78"/>
      <c r="D127" s="79" t="s">
        <v>21</v>
      </c>
      <c r="E127" s="80">
        <f>SUM(E128:E129)</f>
        <v>341363.93</v>
      </c>
      <c r="F127" s="80">
        <f>SUM(F128:F129)</f>
        <v>246997.30000000002</v>
      </c>
      <c r="G127" s="81">
        <f>SUM(G128:G129)</f>
        <v>246997.30000000002</v>
      </c>
      <c r="H127" s="81">
        <f>SUM(H128:H129)</f>
        <v>0</v>
      </c>
    </row>
    <row r="128" spans="1:8" ht="26.25" customHeight="1">
      <c r="A128" s="82"/>
      <c r="B128" s="82"/>
      <c r="C128" s="83">
        <v>2007</v>
      </c>
      <c r="D128" s="84" t="s">
        <v>148</v>
      </c>
      <c r="E128" s="35">
        <v>301110.05</v>
      </c>
      <c r="F128" s="35">
        <v>209947.7</v>
      </c>
      <c r="G128" s="35">
        <v>209947.7</v>
      </c>
      <c r="H128" s="35"/>
    </row>
    <row r="129" spans="1:8" ht="25.5">
      <c r="A129" s="85"/>
      <c r="B129" s="85"/>
      <c r="C129" s="86">
        <v>2009</v>
      </c>
      <c r="D129" s="87" t="s">
        <v>148</v>
      </c>
      <c r="E129" s="32">
        <v>40253.88</v>
      </c>
      <c r="F129" s="32">
        <v>37049.6</v>
      </c>
      <c r="G129" s="32">
        <v>37049.6</v>
      </c>
      <c r="H129" s="32"/>
    </row>
    <row r="130" spans="1:8" ht="12.75">
      <c r="A130" s="11">
        <v>854</v>
      </c>
      <c r="B130" s="11"/>
      <c r="C130" s="11"/>
      <c r="D130" s="12" t="s">
        <v>149</v>
      </c>
      <c r="E130" s="88">
        <f aca="true" t="shared" si="2" ref="E130:H131">SUM(E131)</f>
        <v>94192</v>
      </c>
      <c r="F130" s="88">
        <f t="shared" si="2"/>
        <v>0</v>
      </c>
      <c r="G130" s="89">
        <f t="shared" si="2"/>
        <v>0</v>
      </c>
      <c r="H130" s="89">
        <f t="shared" si="2"/>
        <v>0</v>
      </c>
    </row>
    <row r="131" spans="1:8" ht="15" customHeight="1">
      <c r="A131" s="47"/>
      <c r="B131" s="48" t="s">
        <v>150</v>
      </c>
      <c r="C131" s="48"/>
      <c r="D131" s="49" t="s">
        <v>151</v>
      </c>
      <c r="E131" s="17">
        <f t="shared" si="2"/>
        <v>94192</v>
      </c>
      <c r="F131" s="17">
        <f t="shared" si="2"/>
        <v>0</v>
      </c>
      <c r="G131" s="28">
        <f t="shared" si="2"/>
        <v>0</v>
      </c>
      <c r="H131" s="28">
        <f t="shared" si="2"/>
        <v>0</v>
      </c>
    </row>
    <row r="132" spans="1:8" ht="30" customHeight="1">
      <c r="A132" s="72"/>
      <c r="B132" s="72"/>
      <c r="C132" s="72" t="s">
        <v>120</v>
      </c>
      <c r="D132" s="25" t="s">
        <v>121</v>
      </c>
      <c r="E132" s="32">
        <v>94192</v>
      </c>
      <c r="F132" s="32"/>
      <c r="G132" s="32">
        <v>0</v>
      </c>
      <c r="H132" s="32"/>
    </row>
    <row r="133" spans="1:8" ht="17.25" customHeight="1">
      <c r="A133" s="11" t="s">
        <v>152</v>
      </c>
      <c r="B133" s="11"/>
      <c r="C133" s="11"/>
      <c r="D133" s="12" t="s">
        <v>153</v>
      </c>
      <c r="E133" s="13">
        <f>SUM(E134,E137)</f>
        <v>1451916</v>
      </c>
      <c r="F133" s="13">
        <f>SUM(F134,F137)</f>
        <v>234000</v>
      </c>
      <c r="G133" s="26">
        <f>SUM(G134,G137)</f>
        <v>234000</v>
      </c>
      <c r="H133" s="26">
        <f>SUM(H134,H137)</f>
        <v>0</v>
      </c>
    </row>
    <row r="134" spans="1:8" ht="18.75" customHeight="1">
      <c r="A134" s="14"/>
      <c r="B134" s="15" t="s">
        <v>154</v>
      </c>
      <c r="C134" s="15"/>
      <c r="D134" s="52" t="s">
        <v>155</v>
      </c>
      <c r="E134" s="17">
        <f>SUM(E135:E136)</f>
        <v>1151916</v>
      </c>
      <c r="F134" s="17">
        <f>SUM(F135:F136)</f>
        <v>54000</v>
      </c>
      <c r="G134" s="17">
        <f>SUM(G135:G136)</f>
        <v>54000</v>
      </c>
      <c r="H134" s="17">
        <f>SUM(H135:H136)</f>
        <v>0</v>
      </c>
    </row>
    <row r="135" spans="1:8" ht="12.75">
      <c r="A135" s="18"/>
      <c r="B135" s="18"/>
      <c r="C135" s="18" t="s">
        <v>12</v>
      </c>
      <c r="D135" s="50" t="s">
        <v>13</v>
      </c>
      <c r="E135" s="35">
        <v>100000</v>
      </c>
      <c r="F135" s="35">
        <v>54000</v>
      </c>
      <c r="G135" s="35">
        <v>54000</v>
      </c>
      <c r="H135" s="35"/>
    </row>
    <row r="136" spans="1:8" ht="38.25">
      <c r="A136" s="18"/>
      <c r="B136" s="18"/>
      <c r="C136" s="18" t="s">
        <v>156</v>
      </c>
      <c r="D136" s="50" t="s">
        <v>157</v>
      </c>
      <c r="E136" s="35">
        <v>1051916</v>
      </c>
      <c r="F136" s="90">
        <v>0</v>
      </c>
      <c r="G136" s="35"/>
      <c r="H136" s="90"/>
    </row>
    <row r="137" spans="1:8" ht="28.5" customHeight="1">
      <c r="A137" s="18"/>
      <c r="B137" s="54" t="s">
        <v>158</v>
      </c>
      <c r="C137" s="54"/>
      <c r="D137" s="55" t="s">
        <v>159</v>
      </c>
      <c r="E137" s="56">
        <f>SUM(E138)</f>
        <v>300000</v>
      </c>
      <c r="F137" s="56">
        <f>SUM(F138)</f>
        <v>180000</v>
      </c>
      <c r="G137" s="56">
        <f>SUM(G138)</f>
        <v>180000</v>
      </c>
      <c r="H137" s="56">
        <f>SUM(H138)</f>
        <v>0</v>
      </c>
    </row>
    <row r="138" spans="1:8" ht="12.75">
      <c r="A138" s="19"/>
      <c r="B138" s="19"/>
      <c r="C138" s="19" t="s">
        <v>160</v>
      </c>
      <c r="D138" s="51" t="s">
        <v>161</v>
      </c>
      <c r="E138" s="32">
        <v>300000</v>
      </c>
      <c r="F138" s="32">
        <v>180000</v>
      </c>
      <c r="G138" s="32">
        <v>180000</v>
      </c>
      <c r="H138" s="32"/>
    </row>
    <row r="139" spans="1:8" ht="15.75" customHeight="1">
      <c r="A139" s="11" t="s">
        <v>162</v>
      </c>
      <c r="B139" s="11"/>
      <c r="C139" s="11"/>
      <c r="D139" s="12" t="s">
        <v>163</v>
      </c>
      <c r="E139" s="13">
        <f aca="true" t="shared" si="3" ref="E139:H140">SUM(E140)</f>
        <v>122949</v>
      </c>
      <c r="F139" s="13">
        <f t="shared" si="3"/>
        <v>0</v>
      </c>
      <c r="G139" s="26">
        <f t="shared" si="3"/>
        <v>0</v>
      </c>
      <c r="H139" s="26">
        <f t="shared" si="3"/>
        <v>0</v>
      </c>
    </row>
    <row r="140" spans="1:8" ht="15.75" customHeight="1">
      <c r="A140" s="14"/>
      <c r="B140" s="15" t="s">
        <v>164</v>
      </c>
      <c r="C140" s="15"/>
      <c r="D140" s="52" t="s">
        <v>165</v>
      </c>
      <c r="E140" s="17">
        <f t="shared" si="3"/>
        <v>122949</v>
      </c>
      <c r="F140" s="17">
        <f t="shared" si="3"/>
        <v>0</v>
      </c>
      <c r="G140" s="28">
        <f t="shared" si="3"/>
        <v>0</v>
      </c>
      <c r="H140" s="28">
        <f t="shared" si="3"/>
        <v>0</v>
      </c>
    </row>
    <row r="141" spans="1:8" ht="42.75" customHeight="1">
      <c r="A141" s="18"/>
      <c r="B141" s="18"/>
      <c r="C141" s="18" t="s">
        <v>156</v>
      </c>
      <c r="D141" s="50" t="s">
        <v>157</v>
      </c>
      <c r="E141" s="35">
        <v>122949</v>
      </c>
      <c r="F141" s="35"/>
      <c r="G141" s="35"/>
      <c r="H141" s="35"/>
    </row>
    <row r="142" spans="1:8" ht="12.75">
      <c r="A142" s="19"/>
      <c r="B142" s="19"/>
      <c r="C142" s="19"/>
      <c r="D142" s="51"/>
      <c r="E142" s="32"/>
      <c r="F142" s="32"/>
      <c r="G142" s="32"/>
      <c r="H142" s="32"/>
    </row>
    <row r="143" spans="1:8" ht="12.75" customHeight="1">
      <c r="A143" s="506" t="s">
        <v>166</v>
      </c>
      <c r="B143" s="506"/>
      <c r="C143" s="506"/>
      <c r="D143" s="506"/>
      <c r="E143" s="91">
        <f>SUM(E7,E12,E15,E21,E24,E36,E43,E49,E78,E89,E104,E126,E130,E133,E139)</f>
        <v>14362335.96</v>
      </c>
      <c r="F143" s="91">
        <f>SUM(F7,F12,F15,F24,F36,F43,F49,F78,F89,F104,F126,F130,F133,F139,F21)</f>
        <v>13590000</v>
      </c>
      <c r="G143" s="91">
        <f>SUM(G7,G12,G15,G24,G36,G43,G49,G78,G89,G104,G126,G130,G133,G139,G21)</f>
        <v>12850000</v>
      </c>
      <c r="H143" s="91">
        <f>SUM(H7,H12,H15,H24,H36,H43,H49,H78,H89,H104,H126,H130,H133,H139,H21)</f>
        <v>740000</v>
      </c>
    </row>
  </sheetData>
  <sheetProtection/>
  <mergeCells count="9">
    <mergeCell ref="G4:H4"/>
    <mergeCell ref="E5:E6"/>
    <mergeCell ref="A143:D143"/>
    <mergeCell ref="A1:F1"/>
    <mergeCell ref="A4:A5"/>
    <mergeCell ref="B4:B5"/>
    <mergeCell ref="C4:C5"/>
    <mergeCell ref="D4:D5"/>
    <mergeCell ref="F4:F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1 
do uchwały Rady Gminy 
nr...................z dnia ...............   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D2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875" style="262" customWidth="1"/>
    <col min="2" max="2" width="71.125" style="262" customWidth="1"/>
    <col min="3" max="3" width="26.75390625" style="262" customWidth="1"/>
    <col min="4" max="4" width="28.375" style="262" customWidth="1"/>
    <col min="5" max="16384" width="9.125" style="262" customWidth="1"/>
  </cols>
  <sheetData>
    <row r="1" spans="1:4" ht="16.5" customHeight="1">
      <c r="A1" s="536" t="s">
        <v>533</v>
      </c>
      <c r="B1" s="536"/>
      <c r="C1" s="536"/>
      <c r="D1" s="536"/>
    </row>
    <row r="2" spans="1:4" ht="28.5" customHeight="1">
      <c r="A2" s="536"/>
      <c r="B2" s="536"/>
      <c r="C2" s="536"/>
      <c r="D2" s="536"/>
    </row>
    <row r="3" spans="1:4" ht="13.5" customHeight="1">
      <c r="A3" s="263"/>
      <c r="B3" s="263"/>
      <c r="C3" s="263"/>
      <c r="D3" s="263"/>
    </row>
    <row r="4" spans="1:4" ht="15" customHeight="1">
      <c r="A4" s="264"/>
      <c r="B4" s="264"/>
      <c r="C4" s="264"/>
      <c r="D4" s="265" t="s">
        <v>167</v>
      </c>
    </row>
    <row r="5" spans="1:4" ht="15" customHeight="1">
      <c r="A5" s="537" t="s">
        <v>365</v>
      </c>
      <c r="B5" s="537" t="s">
        <v>521</v>
      </c>
      <c r="C5" s="538" t="s">
        <v>534</v>
      </c>
      <c r="D5" s="538" t="s">
        <v>535</v>
      </c>
    </row>
    <row r="6" spans="1:4" ht="15" customHeight="1">
      <c r="A6" s="537"/>
      <c r="B6" s="537"/>
      <c r="C6" s="538"/>
      <c r="D6" s="538"/>
    </row>
    <row r="7" spans="1:4" ht="15" customHeight="1">
      <c r="A7" s="537"/>
      <c r="B7" s="537"/>
      <c r="C7" s="538"/>
      <c r="D7" s="538"/>
    </row>
    <row r="8" spans="1:4" ht="20.25" customHeight="1">
      <c r="A8" s="537"/>
      <c r="B8" s="537"/>
      <c r="C8" s="538"/>
      <c r="D8" s="538"/>
    </row>
    <row r="9" spans="1:4" ht="14.25" customHeight="1">
      <c r="A9" s="266">
        <v>1</v>
      </c>
      <c r="B9" s="266">
        <v>2</v>
      </c>
      <c r="C9" s="266">
        <v>3</v>
      </c>
      <c r="D9" s="266">
        <v>4</v>
      </c>
    </row>
    <row r="10" spans="1:4" ht="21.75" customHeight="1">
      <c r="A10" s="267" t="s">
        <v>440</v>
      </c>
      <c r="B10" s="268" t="s">
        <v>115</v>
      </c>
      <c r="C10" s="269">
        <f>SUM(C11:C12)</f>
        <v>299700</v>
      </c>
      <c r="D10" s="269">
        <f>SUM(D11:D12)</f>
        <v>299700</v>
      </c>
    </row>
    <row r="11" spans="1:4" ht="21.75" customHeight="1">
      <c r="A11" s="270"/>
      <c r="B11" s="271" t="s">
        <v>117</v>
      </c>
      <c r="C11" s="272">
        <v>171200</v>
      </c>
      <c r="D11" s="272">
        <v>171200</v>
      </c>
    </row>
    <row r="12" spans="1:4" ht="21.75" customHeight="1">
      <c r="A12" s="270"/>
      <c r="B12" s="271" t="s">
        <v>277</v>
      </c>
      <c r="C12" s="272">
        <v>128500</v>
      </c>
      <c r="D12" s="272">
        <v>128500</v>
      </c>
    </row>
    <row r="13" spans="1:4" ht="21.75" customHeight="1">
      <c r="A13" s="270" t="s">
        <v>536</v>
      </c>
      <c r="B13" s="273" t="s">
        <v>537</v>
      </c>
      <c r="C13" s="272"/>
      <c r="D13" s="272"/>
    </row>
    <row r="14" spans="1:4" ht="21.75" customHeight="1">
      <c r="A14" s="270"/>
      <c r="B14" s="271" t="s">
        <v>538</v>
      </c>
      <c r="C14" s="272"/>
      <c r="D14" s="272"/>
    </row>
    <row r="15" spans="1:4" ht="21.75" customHeight="1">
      <c r="A15" s="274"/>
      <c r="B15" s="271" t="s">
        <v>538</v>
      </c>
      <c r="C15" s="275"/>
      <c r="D15" s="275"/>
    </row>
    <row r="16" spans="1:4" s="277" customFormat="1" ht="21.75" customHeight="1">
      <c r="A16" s="535" t="s">
        <v>413</v>
      </c>
      <c r="B16" s="535"/>
      <c r="C16" s="276">
        <f>SUM(C10)</f>
        <v>299700</v>
      </c>
      <c r="D16" s="276">
        <f>SUM(D10)</f>
        <v>299700</v>
      </c>
    </row>
    <row r="17" ht="14.25" customHeight="1"/>
    <row r="18" ht="12.75">
      <c r="A18" s="278"/>
    </row>
    <row r="19" ht="12.75">
      <c r="A19" s="278"/>
    </row>
    <row r="20" ht="12.75">
      <c r="A20" s="278"/>
    </row>
    <row r="21" ht="12.75">
      <c r="A21" s="278"/>
    </row>
  </sheetData>
  <sheetProtection/>
  <mergeCells count="6">
    <mergeCell ref="A16:B16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10
do uchwały Rady Gminy 
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S396"/>
  <sheetViews>
    <sheetView zoomScalePageLayoutView="0" workbookViewId="0" topLeftCell="A360">
      <selection activeCell="I391" sqref="I391"/>
    </sheetView>
  </sheetViews>
  <sheetFormatPr defaultColWidth="9.00390625" defaultRowHeight="12.75"/>
  <cols>
    <col min="1" max="1" width="4.375" style="92" customWidth="1"/>
    <col min="2" max="2" width="6.00390625" style="94" customWidth="1"/>
    <col min="3" max="3" width="5.25390625" style="92" customWidth="1"/>
    <col min="4" max="4" width="29.25390625" style="92" customWidth="1"/>
    <col min="5" max="5" width="11.625" style="92" customWidth="1"/>
    <col min="6" max="6" width="12.375" style="92" customWidth="1"/>
    <col min="7" max="7" width="11.375" style="92" customWidth="1"/>
    <col min="8" max="8" width="10.625" style="92" customWidth="1"/>
    <col min="9" max="9" width="10.375" style="92" customWidth="1"/>
    <col min="10" max="10" width="11.00390625" style="92" customWidth="1"/>
    <col min="11" max="11" width="10.25390625" style="92" customWidth="1"/>
    <col min="12" max="12" width="7.625" style="92" customWidth="1"/>
    <col min="13" max="13" width="8.625" style="92" customWidth="1"/>
    <col min="14" max="14" width="9.25390625" style="92" bestFit="1" customWidth="1"/>
    <col min="15" max="16" width="9.125" style="92" customWidth="1"/>
    <col min="17" max="17" width="6.875" style="92" customWidth="1"/>
    <col min="18" max="18" width="7.375" style="92" customWidth="1"/>
    <col min="19" max="19" width="8.00390625" style="92" customWidth="1"/>
    <col min="20" max="16384" width="9.125" style="92" customWidth="1"/>
  </cols>
  <sheetData>
    <row r="1" spans="1:19" ht="37.5" customHeight="1">
      <c r="A1" s="507" t="s">
        <v>573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</row>
    <row r="2" spans="1:8" ht="65.25" customHeight="1">
      <c r="A2" s="93"/>
      <c r="B2" s="93"/>
      <c r="C2" s="93"/>
      <c r="D2" s="93"/>
      <c r="E2" s="93"/>
      <c r="F2" s="93"/>
      <c r="G2" s="93"/>
      <c r="H2" s="93"/>
    </row>
    <row r="3" spans="1:19" ht="9" customHeight="1">
      <c r="A3" s="94"/>
      <c r="C3" s="94"/>
      <c r="D3" s="94"/>
      <c r="E3" s="94"/>
      <c r="F3" s="94"/>
      <c r="G3" s="94"/>
      <c r="I3" s="95"/>
      <c r="J3" s="95"/>
      <c r="K3" s="95"/>
      <c r="L3" s="95"/>
      <c r="M3" s="95"/>
      <c r="N3" s="95"/>
      <c r="O3" s="95"/>
      <c r="P3" s="95"/>
      <c r="Q3" s="95"/>
      <c r="R3" s="95"/>
      <c r="S3" s="95" t="s">
        <v>167</v>
      </c>
    </row>
    <row r="4" spans="1:19" s="97" customFormat="1" ht="24" customHeight="1">
      <c r="A4" s="510" t="s">
        <v>1</v>
      </c>
      <c r="B4" s="510" t="s">
        <v>2</v>
      </c>
      <c r="C4" s="510" t="s">
        <v>168</v>
      </c>
      <c r="D4" s="510" t="s">
        <v>169</v>
      </c>
      <c r="E4" s="510" t="s">
        <v>574</v>
      </c>
      <c r="F4" s="511" t="s">
        <v>575</v>
      </c>
      <c r="G4" s="510" t="s">
        <v>170</v>
      </c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</row>
    <row r="5" spans="1:19" s="97" customFormat="1" ht="17.25" customHeight="1">
      <c r="A5" s="510"/>
      <c r="B5" s="510"/>
      <c r="C5" s="510"/>
      <c r="D5" s="510"/>
      <c r="E5" s="510"/>
      <c r="F5" s="512"/>
      <c r="G5" s="482" t="s">
        <v>171</v>
      </c>
      <c r="H5" s="483" t="s">
        <v>172</v>
      </c>
      <c r="I5" s="483"/>
      <c r="J5" s="483"/>
      <c r="K5" s="483"/>
      <c r="L5" s="483"/>
      <c r="M5" s="483"/>
      <c r="N5" s="483"/>
      <c r="O5" s="309"/>
      <c r="P5" s="484" t="s">
        <v>172</v>
      </c>
      <c r="Q5" s="484"/>
      <c r="R5" s="484"/>
      <c r="S5" s="484"/>
    </row>
    <row r="6" spans="1:19" s="97" customFormat="1" ht="109.5" customHeight="1">
      <c r="A6" s="510"/>
      <c r="B6" s="510"/>
      <c r="C6" s="510"/>
      <c r="D6" s="510"/>
      <c r="E6" s="510"/>
      <c r="F6" s="513"/>
      <c r="G6" s="510"/>
      <c r="H6" s="307" t="s">
        <v>173</v>
      </c>
      <c r="I6" s="307" t="s">
        <v>174</v>
      </c>
      <c r="J6" s="307" t="s">
        <v>175</v>
      </c>
      <c r="K6" s="307" t="s">
        <v>176</v>
      </c>
      <c r="L6" s="307" t="s">
        <v>177</v>
      </c>
      <c r="M6" s="307" t="s">
        <v>178</v>
      </c>
      <c r="N6" s="307" t="s">
        <v>179</v>
      </c>
      <c r="O6" s="310" t="s">
        <v>180</v>
      </c>
      <c r="P6" s="308" t="s">
        <v>181</v>
      </c>
      <c r="Q6" s="308" t="s">
        <v>182</v>
      </c>
      <c r="R6" s="310" t="s">
        <v>183</v>
      </c>
      <c r="S6" s="310" t="s">
        <v>184</v>
      </c>
    </row>
    <row r="7" spans="1:19" s="97" customFormat="1" ht="47.25" customHeight="1" thickBot="1">
      <c r="A7" s="311">
        <v>1</v>
      </c>
      <c r="B7" s="311">
        <v>2</v>
      </c>
      <c r="C7" s="311">
        <v>3</v>
      </c>
      <c r="D7" s="311">
        <v>4</v>
      </c>
      <c r="E7" s="311">
        <v>6</v>
      </c>
      <c r="F7" s="311"/>
      <c r="G7" s="311">
        <v>7</v>
      </c>
      <c r="H7" s="311">
        <v>8</v>
      </c>
      <c r="I7" s="311">
        <v>9</v>
      </c>
      <c r="J7" s="311">
        <v>10</v>
      </c>
      <c r="K7" s="311">
        <v>11</v>
      </c>
      <c r="L7" s="311">
        <v>12</v>
      </c>
      <c r="M7" s="311">
        <v>13</v>
      </c>
      <c r="N7" s="311">
        <v>14</v>
      </c>
      <c r="O7" s="311">
        <v>15</v>
      </c>
      <c r="P7" s="312">
        <v>16</v>
      </c>
      <c r="Q7" s="312">
        <v>17</v>
      </c>
      <c r="R7" s="311">
        <v>18</v>
      </c>
      <c r="S7" s="311">
        <v>19</v>
      </c>
    </row>
    <row r="8" spans="1:19" s="97" customFormat="1" ht="15" customHeight="1" thickBot="1">
      <c r="A8" s="313" t="s">
        <v>8</v>
      </c>
      <c r="B8" s="314"/>
      <c r="C8" s="314"/>
      <c r="D8" s="315" t="s">
        <v>9</v>
      </c>
      <c r="E8" s="316">
        <f aca="true" t="shared" si="0" ref="E8:S8">SUM(E12+E14+E9)</f>
        <v>171382.21</v>
      </c>
      <c r="F8" s="316">
        <f t="shared" si="0"/>
        <v>31420</v>
      </c>
      <c r="G8" s="316">
        <f t="shared" si="0"/>
        <v>31420</v>
      </c>
      <c r="H8" s="316">
        <f t="shared" si="0"/>
        <v>0</v>
      </c>
      <c r="I8" s="316">
        <f t="shared" si="0"/>
        <v>31420</v>
      </c>
      <c r="J8" s="316">
        <f t="shared" si="0"/>
        <v>0</v>
      </c>
      <c r="K8" s="316">
        <f t="shared" si="0"/>
        <v>0</v>
      </c>
      <c r="L8" s="316">
        <f t="shared" si="0"/>
        <v>0</v>
      </c>
      <c r="M8" s="316">
        <f t="shared" si="0"/>
        <v>0</v>
      </c>
      <c r="N8" s="316">
        <f t="shared" si="0"/>
        <v>0</v>
      </c>
      <c r="O8" s="316">
        <f t="shared" si="0"/>
        <v>0</v>
      </c>
      <c r="P8" s="316">
        <f t="shared" si="0"/>
        <v>0</v>
      </c>
      <c r="Q8" s="316">
        <f t="shared" si="0"/>
        <v>0</v>
      </c>
      <c r="R8" s="316">
        <f t="shared" si="0"/>
        <v>0</v>
      </c>
      <c r="S8" s="316">
        <f t="shared" si="0"/>
        <v>0</v>
      </c>
    </row>
    <row r="9" spans="1:19" s="97" customFormat="1" ht="30" customHeight="1">
      <c r="A9" s="317"/>
      <c r="B9" s="318" t="s">
        <v>10</v>
      </c>
      <c r="C9" s="318"/>
      <c r="D9" s="319" t="s">
        <v>11</v>
      </c>
      <c r="E9" s="320">
        <f aca="true" t="shared" si="1" ref="E9:S9">SUM(E10:E11)</f>
        <v>35808.4</v>
      </c>
      <c r="F9" s="320">
        <f t="shared" si="1"/>
        <v>0</v>
      </c>
      <c r="G9" s="320">
        <f t="shared" si="1"/>
        <v>0</v>
      </c>
      <c r="H9" s="320">
        <f t="shared" si="1"/>
        <v>0</v>
      </c>
      <c r="I9" s="320">
        <f t="shared" si="1"/>
        <v>0</v>
      </c>
      <c r="J9" s="320">
        <f t="shared" si="1"/>
        <v>0</v>
      </c>
      <c r="K9" s="320">
        <f t="shared" si="1"/>
        <v>0</v>
      </c>
      <c r="L9" s="320">
        <f t="shared" si="1"/>
        <v>0</v>
      </c>
      <c r="M9" s="320">
        <f t="shared" si="1"/>
        <v>0</v>
      </c>
      <c r="N9" s="320">
        <f t="shared" si="1"/>
        <v>0</v>
      </c>
      <c r="O9" s="320">
        <f t="shared" si="1"/>
        <v>0</v>
      </c>
      <c r="P9" s="320">
        <f t="shared" si="1"/>
        <v>0</v>
      </c>
      <c r="Q9" s="320">
        <f t="shared" si="1"/>
        <v>0</v>
      </c>
      <c r="R9" s="320">
        <f t="shared" si="1"/>
        <v>0</v>
      </c>
      <c r="S9" s="320">
        <f t="shared" si="1"/>
        <v>0</v>
      </c>
    </row>
    <row r="10" spans="1:19" ht="20.25" customHeight="1">
      <c r="A10" s="321"/>
      <c r="B10" s="322"/>
      <c r="C10" s="322" t="s">
        <v>216</v>
      </c>
      <c r="D10" s="323" t="s">
        <v>217</v>
      </c>
      <c r="E10" s="324">
        <v>10843.68</v>
      </c>
      <c r="F10" s="324"/>
      <c r="G10" s="324"/>
      <c r="H10" s="324"/>
      <c r="I10" s="324"/>
      <c r="J10" s="324"/>
      <c r="K10" s="324"/>
      <c r="L10" s="325"/>
      <c r="M10" s="324"/>
      <c r="N10" s="324"/>
      <c r="O10" s="324"/>
      <c r="P10" s="324"/>
      <c r="Q10" s="324"/>
      <c r="R10" s="326"/>
      <c r="S10" s="326"/>
    </row>
    <row r="11" spans="1:19" ht="20.25" customHeight="1">
      <c r="A11" s="321"/>
      <c r="B11" s="327"/>
      <c r="C11" s="327" t="s">
        <v>185</v>
      </c>
      <c r="D11" s="328" t="s">
        <v>556</v>
      </c>
      <c r="E11" s="329">
        <v>24964.72</v>
      </c>
      <c r="F11" s="329"/>
      <c r="G11" s="329"/>
      <c r="H11" s="329"/>
      <c r="I11" s="329"/>
      <c r="J11" s="329"/>
      <c r="K11" s="329"/>
      <c r="L11" s="330"/>
      <c r="M11" s="331"/>
      <c r="N11" s="329"/>
      <c r="O11" s="329"/>
      <c r="P11" s="329"/>
      <c r="Q11" s="329"/>
      <c r="R11" s="326"/>
      <c r="S11" s="326"/>
    </row>
    <row r="12" spans="1:19" ht="12.75">
      <c r="A12" s="332"/>
      <c r="B12" s="318" t="s">
        <v>188</v>
      </c>
      <c r="C12" s="318"/>
      <c r="D12" s="319" t="s">
        <v>189</v>
      </c>
      <c r="E12" s="320">
        <f aca="true" t="shared" si="2" ref="E12:S12">SUM(E13)</f>
        <v>9000</v>
      </c>
      <c r="F12" s="320">
        <f t="shared" si="2"/>
        <v>18420</v>
      </c>
      <c r="G12" s="320">
        <f t="shared" si="2"/>
        <v>18420</v>
      </c>
      <c r="H12" s="320">
        <f t="shared" si="2"/>
        <v>0</v>
      </c>
      <c r="I12" s="320">
        <f t="shared" si="2"/>
        <v>18420</v>
      </c>
      <c r="J12" s="320">
        <f t="shared" si="2"/>
        <v>0</v>
      </c>
      <c r="K12" s="320">
        <f t="shared" si="2"/>
        <v>0</v>
      </c>
      <c r="L12" s="333">
        <f t="shared" si="2"/>
        <v>0</v>
      </c>
      <c r="M12" s="334">
        <f t="shared" si="2"/>
        <v>0</v>
      </c>
      <c r="N12" s="320">
        <f t="shared" si="2"/>
        <v>0</v>
      </c>
      <c r="O12" s="320">
        <f t="shared" si="2"/>
        <v>0</v>
      </c>
      <c r="P12" s="320">
        <f t="shared" si="2"/>
        <v>0</v>
      </c>
      <c r="Q12" s="320">
        <f t="shared" si="2"/>
        <v>0</v>
      </c>
      <c r="R12" s="320">
        <f t="shared" si="2"/>
        <v>0</v>
      </c>
      <c r="S12" s="320">
        <f t="shared" si="2"/>
        <v>0</v>
      </c>
    </row>
    <row r="13" spans="1:19" ht="33.75">
      <c r="A13" s="321"/>
      <c r="B13" s="322"/>
      <c r="C13" s="322" t="s">
        <v>190</v>
      </c>
      <c r="D13" s="323" t="s">
        <v>191</v>
      </c>
      <c r="E13" s="324">
        <v>9000</v>
      </c>
      <c r="F13" s="324">
        <v>18420</v>
      </c>
      <c r="G13" s="324">
        <v>18420</v>
      </c>
      <c r="H13" s="324"/>
      <c r="I13" s="324">
        <v>18420</v>
      </c>
      <c r="J13" s="324"/>
      <c r="K13" s="324"/>
      <c r="L13" s="325"/>
      <c r="M13" s="324"/>
      <c r="N13" s="324"/>
      <c r="O13" s="324"/>
      <c r="P13" s="324"/>
      <c r="Q13" s="324"/>
      <c r="R13" s="335"/>
      <c r="S13" s="324"/>
    </row>
    <row r="14" spans="1:19" ht="12.75">
      <c r="A14" s="332"/>
      <c r="B14" s="318" t="s">
        <v>14</v>
      </c>
      <c r="C14" s="318"/>
      <c r="D14" s="319" t="s">
        <v>21</v>
      </c>
      <c r="E14" s="334">
        <f aca="true" t="shared" si="3" ref="E14:O14">SUM(E15:E20)</f>
        <v>126573.81</v>
      </c>
      <c r="F14" s="334">
        <f t="shared" si="3"/>
        <v>13000</v>
      </c>
      <c r="G14" s="334">
        <f t="shared" si="3"/>
        <v>13000</v>
      </c>
      <c r="H14" s="334">
        <f t="shared" si="3"/>
        <v>0</v>
      </c>
      <c r="I14" s="334">
        <f t="shared" si="3"/>
        <v>13000</v>
      </c>
      <c r="J14" s="334">
        <f t="shared" si="3"/>
        <v>0</v>
      </c>
      <c r="K14" s="334">
        <f t="shared" si="3"/>
        <v>0</v>
      </c>
      <c r="L14" s="334">
        <f t="shared" si="3"/>
        <v>0</v>
      </c>
      <c r="M14" s="334">
        <f t="shared" si="3"/>
        <v>0</v>
      </c>
      <c r="N14" s="334">
        <f t="shared" si="3"/>
        <v>0</v>
      </c>
      <c r="O14" s="334">
        <f t="shared" si="3"/>
        <v>0</v>
      </c>
      <c r="P14" s="334">
        <f>SUM(P18:P19)</f>
        <v>0</v>
      </c>
      <c r="Q14" s="334">
        <f>SUM(Q18:Q19)</f>
        <v>0</v>
      </c>
      <c r="R14" s="320">
        <f>SUM(R18:R19)</f>
        <v>0</v>
      </c>
      <c r="S14" s="334">
        <f>SUM(S18:S19)</f>
        <v>0</v>
      </c>
    </row>
    <row r="15" spans="1:19" ht="22.5">
      <c r="A15" s="332"/>
      <c r="B15" s="318"/>
      <c r="C15" s="327" t="s">
        <v>212</v>
      </c>
      <c r="D15" s="328" t="s">
        <v>213</v>
      </c>
      <c r="E15" s="336">
        <v>1000</v>
      </c>
      <c r="F15" s="336">
        <v>0</v>
      </c>
      <c r="G15" s="336"/>
      <c r="H15" s="336"/>
      <c r="I15" s="336"/>
      <c r="J15" s="336"/>
      <c r="K15" s="336"/>
      <c r="L15" s="337"/>
      <c r="M15" s="336"/>
      <c r="N15" s="336"/>
      <c r="O15" s="336"/>
      <c r="P15" s="334"/>
      <c r="Q15" s="334"/>
      <c r="R15" s="320"/>
      <c r="S15" s="334"/>
    </row>
    <row r="16" spans="1:19" ht="12.75">
      <c r="A16" s="332"/>
      <c r="B16" s="318"/>
      <c r="C16" s="322" t="s">
        <v>192</v>
      </c>
      <c r="D16" s="323" t="s">
        <v>193</v>
      </c>
      <c r="E16" s="336">
        <v>151.9</v>
      </c>
      <c r="F16" s="336">
        <v>0</v>
      </c>
      <c r="G16" s="336"/>
      <c r="H16" s="336"/>
      <c r="I16" s="336"/>
      <c r="J16" s="336"/>
      <c r="K16" s="336"/>
      <c r="L16" s="337"/>
      <c r="M16" s="336"/>
      <c r="N16" s="336"/>
      <c r="O16" s="336"/>
      <c r="P16" s="334"/>
      <c r="Q16" s="334"/>
      <c r="R16" s="320"/>
      <c r="S16" s="334"/>
    </row>
    <row r="17" spans="1:19" ht="12.75">
      <c r="A17" s="332"/>
      <c r="B17" s="318"/>
      <c r="C17" s="322" t="s">
        <v>194</v>
      </c>
      <c r="D17" s="323" t="s">
        <v>195</v>
      </c>
      <c r="E17" s="336">
        <v>24.5</v>
      </c>
      <c r="F17" s="336">
        <v>0</v>
      </c>
      <c r="G17" s="336"/>
      <c r="H17" s="336"/>
      <c r="I17" s="336"/>
      <c r="J17" s="336"/>
      <c r="K17" s="336"/>
      <c r="L17" s="337"/>
      <c r="M17" s="336"/>
      <c r="N17" s="336"/>
      <c r="O17" s="336"/>
      <c r="P17" s="334"/>
      <c r="Q17" s="334"/>
      <c r="R17" s="320"/>
      <c r="S17" s="334"/>
    </row>
    <row r="18" spans="1:19" ht="12.75">
      <c r="A18" s="321"/>
      <c r="B18" s="322"/>
      <c r="C18" s="322" t="s">
        <v>198</v>
      </c>
      <c r="D18" s="323" t="s">
        <v>199</v>
      </c>
      <c r="E18" s="324">
        <v>3512.79</v>
      </c>
      <c r="F18" s="324">
        <v>3000</v>
      </c>
      <c r="G18" s="324">
        <v>3000</v>
      </c>
      <c r="H18" s="324"/>
      <c r="I18" s="324">
        <v>3000</v>
      </c>
      <c r="J18" s="324"/>
      <c r="K18" s="324"/>
      <c r="L18" s="325"/>
      <c r="M18" s="324"/>
      <c r="N18" s="324"/>
      <c r="O18" s="324"/>
      <c r="P18" s="324"/>
      <c r="Q18" s="324"/>
      <c r="R18" s="335"/>
      <c r="S18" s="324"/>
    </row>
    <row r="19" spans="1:19" ht="12.75">
      <c r="A19" s="321"/>
      <c r="B19" s="322"/>
      <c r="C19" s="322" t="s">
        <v>200</v>
      </c>
      <c r="D19" s="323" t="s">
        <v>201</v>
      </c>
      <c r="E19" s="324">
        <v>10537.75</v>
      </c>
      <c r="F19" s="324">
        <v>10000</v>
      </c>
      <c r="G19" s="324">
        <v>10000</v>
      </c>
      <c r="H19" s="324"/>
      <c r="I19" s="324">
        <v>10000</v>
      </c>
      <c r="J19" s="324"/>
      <c r="K19" s="324"/>
      <c r="L19" s="325"/>
      <c r="M19" s="324"/>
      <c r="N19" s="324"/>
      <c r="O19" s="324"/>
      <c r="P19" s="324"/>
      <c r="Q19" s="324"/>
      <c r="R19" s="335"/>
      <c r="S19" s="324"/>
    </row>
    <row r="20" spans="1:19" ht="13.5" thickBot="1">
      <c r="A20" s="338"/>
      <c r="B20" s="339"/>
      <c r="C20" s="339" t="s">
        <v>202</v>
      </c>
      <c r="D20" s="340" t="s">
        <v>557</v>
      </c>
      <c r="E20" s="341">
        <v>111346.87</v>
      </c>
      <c r="F20" s="341"/>
      <c r="G20" s="341"/>
      <c r="H20" s="341"/>
      <c r="I20" s="341"/>
      <c r="J20" s="341"/>
      <c r="K20" s="341"/>
      <c r="L20" s="342"/>
      <c r="M20" s="341"/>
      <c r="N20" s="341"/>
      <c r="O20" s="341"/>
      <c r="P20" s="341"/>
      <c r="Q20" s="341"/>
      <c r="R20" s="343"/>
      <c r="S20" s="341"/>
    </row>
    <row r="21" spans="1:19" ht="13.5" thickBot="1">
      <c r="A21" s="313" t="s">
        <v>22</v>
      </c>
      <c r="B21" s="314"/>
      <c r="C21" s="314"/>
      <c r="D21" s="344" t="s">
        <v>23</v>
      </c>
      <c r="E21" s="316">
        <f aca="true" t="shared" si="4" ref="E21:S21">SUM(E22)</f>
        <v>681934.6</v>
      </c>
      <c r="F21" s="316">
        <f t="shared" si="4"/>
        <v>120863</v>
      </c>
      <c r="G21" s="316">
        <f t="shared" si="4"/>
        <v>60000</v>
      </c>
      <c r="H21" s="316">
        <f t="shared" si="4"/>
        <v>0</v>
      </c>
      <c r="I21" s="316">
        <f t="shared" si="4"/>
        <v>60000</v>
      </c>
      <c r="J21" s="316">
        <f t="shared" si="4"/>
        <v>0</v>
      </c>
      <c r="K21" s="316">
        <f t="shared" si="4"/>
        <v>0</v>
      </c>
      <c r="L21" s="345">
        <f t="shared" si="4"/>
        <v>0</v>
      </c>
      <c r="M21" s="316">
        <f t="shared" si="4"/>
        <v>0</v>
      </c>
      <c r="N21" s="316">
        <f t="shared" si="4"/>
        <v>0</v>
      </c>
      <c r="O21" s="316">
        <f t="shared" si="4"/>
        <v>60863</v>
      </c>
      <c r="P21" s="316">
        <f t="shared" si="4"/>
        <v>60863</v>
      </c>
      <c r="Q21" s="316">
        <f t="shared" si="4"/>
        <v>0</v>
      </c>
      <c r="R21" s="346">
        <f t="shared" si="4"/>
        <v>0</v>
      </c>
      <c r="S21" s="316">
        <f t="shared" si="4"/>
        <v>0</v>
      </c>
    </row>
    <row r="22" spans="1:19" ht="12.75">
      <c r="A22" s="317"/>
      <c r="B22" s="318" t="s">
        <v>24</v>
      </c>
      <c r="C22" s="318"/>
      <c r="D22" s="319" t="s">
        <v>25</v>
      </c>
      <c r="E22" s="334">
        <f>SUM(E23:E28)</f>
        <v>681934.6</v>
      </c>
      <c r="F22" s="334">
        <f>SUM(F23:F28)</f>
        <v>120863</v>
      </c>
      <c r="G22" s="334">
        <f aca="true" t="shared" si="5" ref="G22:N22">SUM(G23:G26)</f>
        <v>60000</v>
      </c>
      <c r="H22" s="334">
        <f t="shared" si="5"/>
        <v>0</v>
      </c>
      <c r="I22" s="334">
        <f t="shared" si="5"/>
        <v>60000</v>
      </c>
      <c r="J22" s="334">
        <f t="shared" si="5"/>
        <v>0</v>
      </c>
      <c r="K22" s="334">
        <f t="shared" si="5"/>
        <v>0</v>
      </c>
      <c r="L22" s="347">
        <f t="shared" si="5"/>
        <v>0</v>
      </c>
      <c r="M22" s="334">
        <f t="shared" si="5"/>
        <v>0</v>
      </c>
      <c r="N22" s="334">
        <f t="shared" si="5"/>
        <v>0</v>
      </c>
      <c r="O22" s="334">
        <f>SUM(O23:O28)</f>
        <v>60863</v>
      </c>
      <c r="P22" s="334">
        <f>SUM(P23:P28)</f>
        <v>60863</v>
      </c>
      <c r="Q22" s="334">
        <f>SUM(Q23:Q26)</f>
        <v>0</v>
      </c>
      <c r="R22" s="320">
        <f>SUM(R23:R26)</f>
        <v>0</v>
      </c>
      <c r="S22" s="334">
        <f>SUM(S23:S26)</f>
        <v>0</v>
      </c>
    </row>
    <row r="23" spans="1:19" ht="12.75">
      <c r="A23" s="321"/>
      <c r="B23" s="322"/>
      <c r="C23" s="322" t="s">
        <v>204</v>
      </c>
      <c r="D23" s="323" t="s">
        <v>205</v>
      </c>
      <c r="E23" s="324">
        <v>10000</v>
      </c>
      <c r="F23" s="324">
        <v>40000</v>
      </c>
      <c r="G23" s="324">
        <v>40000</v>
      </c>
      <c r="H23" s="324"/>
      <c r="I23" s="324">
        <v>40000</v>
      </c>
      <c r="J23" s="324"/>
      <c r="K23" s="324"/>
      <c r="L23" s="325"/>
      <c r="M23" s="324"/>
      <c r="N23" s="324"/>
      <c r="O23" s="324"/>
      <c r="P23" s="324"/>
      <c r="Q23" s="324"/>
      <c r="R23" s="335"/>
      <c r="S23" s="324"/>
    </row>
    <row r="24" spans="1:19" ht="12.75">
      <c r="A24" s="321"/>
      <c r="B24" s="322"/>
      <c r="C24" s="322" t="s">
        <v>200</v>
      </c>
      <c r="D24" s="323" t="s">
        <v>206</v>
      </c>
      <c r="E24" s="324">
        <v>46050</v>
      </c>
      <c r="F24" s="324">
        <v>20000</v>
      </c>
      <c r="G24" s="324">
        <v>20000</v>
      </c>
      <c r="H24" s="324"/>
      <c r="I24" s="324">
        <v>20000</v>
      </c>
      <c r="J24" s="324"/>
      <c r="K24" s="324"/>
      <c r="L24" s="325"/>
      <c r="M24" s="324"/>
      <c r="N24" s="324"/>
      <c r="O24" s="324"/>
      <c r="P24" s="324"/>
      <c r="Q24" s="324"/>
      <c r="R24" s="335"/>
      <c r="S24" s="324"/>
    </row>
    <row r="25" spans="1:19" ht="12.75">
      <c r="A25" s="321"/>
      <c r="B25" s="322"/>
      <c r="C25" s="348" t="s">
        <v>274</v>
      </c>
      <c r="D25" s="349" t="s">
        <v>37</v>
      </c>
      <c r="E25" s="324">
        <v>3380</v>
      </c>
      <c r="F25" s="324"/>
      <c r="G25" s="324"/>
      <c r="H25" s="324"/>
      <c r="I25" s="324"/>
      <c r="J25" s="324"/>
      <c r="K25" s="324"/>
      <c r="L25" s="325"/>
      <c r="M25" s="324"/>
      <c r="N25" s="324"/>
      <c r="O25" s="324"/>
      <c r="P25" s="324"/>
      <c r="Q25" s="324"/>
      <c r="R25" s="335"/>
      <c r="S25" s="324"/>
    </row>
    <row r="26" spans="1:19" ht="12.75">
      <c r="A26" s="321"/>
      <c r="B26" s="322"/>
      <c r="C26" s="322" t="s">
        <v>185</v>
      </c>
      <c r="D26" s="323" t="s">
        <v>186</v>
      </c>
      <c r="E26" s="324">
        <v>173313</v>
      </c>
      <c r="F26" s="324">
        <v>55663</v>
      </c>
      <c r="G26" s="324"/>
      <c r="H26" s="324"/>
      <c r="I26" s="324"/>
      <c r="J26" s="324"/>
      <c r="K26" s="324"/>
      <c r="L26" s="325"/>
      <c r="M26" s="324"/>
      <c r="N26" s="324"/>
      <c r="O26" s="324">
        <v>55663</v>
      </c>
      <c r="P26" s="324">
        <v>55663</v>
      </c>
      <c r="Q26" s="324"/>
      <c r="R26" s="335"/>
      <c r="S26" s="324"/>
    </row>
    <row r="27" spans="1:19" ht="12.75">
      <c r="A27" s="338"/>
      <c r="B27" s="339"/>
      <c r="C27" s="339" t="s">
        <v>216</v>
      </c>
      <c r="D27" s="340" t="s">
        <v>217</v>
      </c>
      <c r="E27" s="341">
        <v>0</v>
      </c>
      <c r="F27" s="341">
        <v>5200</v>
      </c>
      <c r="G27" s="341"/>
      <c r="H27" s="341"/>
      <c r="I27" s="341"/>
      <c r="J27" s="341"/>
      <c r="K27" s="341"/>
      <c r="L27" s="342"/>
      <c r="M27" s="341"/>
      <c r="N27" s="341"/>
      <c r="O27" s="341">
        <v>5200</v>
      </c>
      <c r="P27" s="341">
        <v>5200</v>
      </c>
      <c r="Q27" s="341"/>
      <c r="R27" s="343"/>
      <c r="S27" s="341"/>
    </row>
    <row r="28" spans="1:19" ht="13.5" thickBot="1">
      <c r="A28" s="338"/>
      <c r="B28" s="339"/>
      <c r="C28" s="339" t="s">
        <v>207</v>
      </c>
      <c r="D28" s="340" t="s">
        <v>558</v>
      </c>
      <c r="E28" s="341">
        <v>449191.6</v>
      </c>
      <c r="F28" s="341"/>
      <c r="G28" s="341"/>
      <c r="H28" s="341"/>
      <c r="I28" s="341"/>
      <c r="J28" s="341"/>
      <c r="K28" s="341"/>
      <c r="L28" s="342"/>
      <c r="M28" s="341"/>
      <c r="N28" s="341"/>
      <c r="O28" s="341"/>
      <c r="P28" s="341"/>
      <c r="Q28" s="341"/>
      <c r="R28" s="343"/>
      <c r="S28" s="341"/>
    </row>
    <row r="29" spans="1:19" ht="13.5" thickBot="1">
      <c r="A29" s="313" t="s">
        <v>26</v>
      </c>
      <c r="B29" s="314"/>
      <c r="C29" s="314"/>
      <c r="D29" s="344" t="s">
        <v>27</v>
      </c>
      <c r="E29" s="316">
        <f aca="true" t="shared" si="6" ref="E29:S29">SUM(E30+E32)</f>
        <v>265384</v>
      </c>
      <c r="F29" s="316">
        <f t="shared" si="6"/>
        <v>314380</v>
      </c>
      <c r="G29" s="316">
        <f t="shared" si="6"/>
        <v>309780</v>
      </c>
      <c r="H29" s="316">
        <f t="shared" si="6"/>
        <v>8280</v>
      </c>
      <c r="I29" s="316">
        <f t="shared" si="6"/>
        <v>81500</v>
      </c>
      <c r="J29" s="316">
        <f t="shared" si="6"/>
        <v>220000</v>
      </c>
      <c r="K29" s="316">
        <f t="shared" si="6"/>
        <v>0</v>
      </c>
      <c r="L29" s="345">
        <f t="shared" si="6"/>
        <v>0</v>
      </c>
      <c r="M29" s="316">
        <f t="shared" si="6"/>
        <v>0</v>
      </c>
      <c r="N29" s="316">
        <f t="shared" si="6"/>
        <v>0</v>
      </c>
      <c r="O29" s="316">
        <f t="shared" si="6"/>
        <v>4600</v>
      </c>
      <c r="P29" s="316">
        <f t="shared" si="6"/>
        <v>4600</v>
      </c>
      <c r="Q29" s="316">
        <f t="shared" si="6"/>
        <v>0</v>
      </c>
      <c r="R29" s="346">
        <f t="shared" si="6"/>
        <v>0</v>
      </c>
      <c r="S29" s="316">
        <f t="shared" si="6"/>
        <v>0</v>
      </c>
    </row>
    <row r="30" spans="1:19" ht="21">
      <c r="A30" s="317"/>
      <c r="B30" s="318" t="s">
        <v>208</v>
      </c>
      <c r="C30" s="318"/>
      <c r="D30" s="319" t="s">
        <v>209</v>
      </c>
      <c r="E30" s="334">
        <f aca="true" t="shared" si="7" ref="E30:S30">SUM(E31:E31)</f>
        <v>171964</v>
      </c>
      <c r="F30" s="334">
        <f t="shared" si="7"/>
        <v>220000</v>
      </c>
      <c r="G30" s="334">
        <f t="shared" si="7"/>
        <v>220000</v>
      </c>
      <c r="H30" s="334">
        <f t="shared" si="7"/>
        <v>0</v>
      </c>
      <c r="I30" s="334">
        <f t="shared" si="7"/>
        <v>0</v>
      </c>
      <c r="J30" s="334">
        <f t="shared" si="7"/>
        <v>220000</v>
      </c>
      <c r="K30" s="334">
        <f t="shared" si="7"/>
        <v>0</v>
      </c>
      <c r="L30" s="347">
        <f t="shared" si="7"/>
        <v>0</v>
      </c>
      <c r="M30" s="334">
        <f t="shared" si="7"/>
        <v>0</v>
      </c>
      <c r="N30" s="334">
        <f t="shared" si="7"/>
        <v>0</v>
      </c>
      <c r="O30" s="334">
        <f t="shared" si="7"/>
        <v>0</v>
      </c>
      <c r="P30" s="334">
        <f t="shared" si="7"/>
        <v>0</v>
      </c>
      <c r="Q30" s="334">
        <f t="shared" si="7"/>
        <v>0</v>
      </c>
      <c r="R30" s="320">
        <f t="shared" si="7"/>
        <v>0</v>
      </c>
      <c r="S30" s="334">
        <f t="shared" si="7"/>
        <v>0</v>
      </c>
    </row>
    <row r="31" spans="1:19" ht="12.75">
      <c r="A31" s="321"/>
      <c r="B31" s="322"/>
      <c r="C31" s="322" t="s">
        <v>210</v>
      </c>
      <c r="D31" s="323" t="s">
        <v>211</v>
      </c>
      <c r="E31" s="324">
        <v>171964</v>
      </c>
      <c r="F31" s="324">
        <v>220000</v>
      </c>
      <c r="G31" s="324">
        <v>220000</v>
      </c>
      <c r="H31" s="324"/>
      <c r="I31" s="324"/>
      <c r="J31" s="324">
        <v>220000</v>
      </c>
      <c r="K31" s="324"/>
      <c r="L31" s="325"/>
      <c r="M31" s="324"/>
      <c r="N31" s="324"/>
      <c r="O31" s="324"/>
      <c r="P31" s="324"/>
      <c r="Q31" s="324"/>
      <c r="R31" s="335"/>
      <c r="S31" s="324"/>
    </row>
    <row r="32" spans="1:19" ht="21">
      <c r="A32" s="332"/>
      <c r="B32" s="318" t="s">
        <v>28</v>
      </c>
      <c r="C32" s="318"/>
      <c r="D32" s="319" t="s">
        <v>29</v>
      </c>
      <c r="E32" s="334">
        <f>SUM(E33:E40)</f>
        <v>93420</v>
      </c>
      <c r="F32" s="334">
        <f>SUM(F33:F41)</f>
        <v>94380</v>
      </c>
      <c r="G32" s="334">
        <f aca="true" t="shared" si="8" ref="G32:P32">SUM(G33:G41)</f>
        <v>89780</v>
      </c>
      <c r="H32" s="334">
        <f t="shared" si="8"/>
        <v>8280</v>
      </c>
      <c r="I32" s="334">
        <f t="shared" si="8"/>
        <v>81500</v>
      </c>
      <c r="J32" s="334">
        <f t="shared" si="8"/>
        <v>0</v>
      </c>
      <c r="K32" s="334">
        <f t="shared" si="8"/>
        <v>0</v>
      </c>
      <c r="L32" s="334">
        <f t="shared" si="8"/>
        <v>0</v>
      </c>
      <c r="M32" s="334">
        <f t="shared" si="8"/>
        <v>0</v>
      </c>
      <c r="N32" s="334">
        <f t="shared" si="8"/>
        <v>0</v>
      </c>
      <c r="O32" s="334">
        <f t="shared" si="8"/>
        <v>4600</v>
      </c>
      <c r="P32" s="334">
        <f t="shared" si="8"/>
        <v>4600</v>
      </c>
      <c r="Q32" s="334">
        <f>SUM(Q33:Q40)</f>
        <v>0</v>
      </c>
      <c r="R32" s="334">
        <f>SUM(R33:R40)</f>
        <v>0</v>
      </c>
      <c r="S32" s="334">
        <f>SUM(S33:S40)</f>
        <v>0</v>
      </c>
    </row>
    <row r="33" spans="1:19" ht="22.5">
      <c r="A33" s="332"/>
      <c r="B33" s="318"/>
      <c r="C33" s="327" t="s">
        <v>212</v>
      </c>
      <c r="D33" s="328" t="s">
        <v>213</v>
      </c>
      <c r="E33" s="331">
        <v>7000</v>
      </c>
      <c r="F33" s="331">
        <v>7000</v>
      </c>
      <c r="G33" s="331">
        <v>7000</v>
      </c>
      <c r="H33" s="331">
        <v>7000</v>
      </c>
      <c r="I33" s="331"/>
      <c r="J33" s="331"/>
      <c r="K33" s="331"/>
      <c r="L33" s="350"/>
      <c r="M33" s="331"/>
      <c r="N33" s="331"/>
      <c r="O33" s="331"/>
      <c r="P33" s="331"/>
      <c r="Q33" s="331"/>
      <c r="R33" s="329"/>
      <c r="S33" s="331"/>
    </row>
    <row r="34" spans="1:19" ht="12.75">
      <c r="A34" s="321"/>
      <c r="B34" s="322"/>
      <c r="C34" s="322" t="s">
        <v>192</v>
      </c>
      <c r="D34" s="323" t="s">
        <v>193</v>
      </c>
      <c r="E34" s="324">
        <v>1250</v>
      </c>
      <c r="F34" s="324">
        <v>1100</v>
      </c>
      <c r="G34" s="324">
        <v>1100</v>
      </c>
      <c r="H34" s="324">
        <v>1100</v>
      </c>
      <c r="I34" s="324"/>
      <c r="J34" s="324"/>
      <c r="K34" s="324"/>
      <c r="L34" s="325"/>
      <c r="M34" s="324"/>
      <c r="N34" s="324"/>
      <c r="O34" s="324"/>
      <c r="P34" s="324"/>
      <c r="Q34" s="324"/>
      <c r="R34" s="335"/>
      <c r="S34" s="324"/>
    </row>
    <row r="35" spans="1:19" ht="12.75">
      <c r="A35" s="321"/>
      <c r="B35" s="322"/>
      <c r="C35" s="322" t="s">
        <v>194</v>
      </c>
      <c r="D35" s="323" t="s">
        <v>195</v>
      </c>
      <c r="E35" s="324">
        <v>170</v>
      </c>
      <c r="F35" s="324">
        <v>180</v>
      </c>
      <c r="G35" s="324">
        <v>180</v>
      </c>
      <c r="H35" s="324">
        <v>180</v>
      </c>
      <c r="I35" s="324"/>
      <c r="J35" s="324"/>
      <c r="K35" s="324"/>
      <c r="L35" s="325"/>
      <c r="M35" s="324"/>
      <c r="N35" s="324"/>
      <c r="O35" s="324"/>
      <c r="P35" s="324"/>
      <c r="Q35" s="324"/>
      <c r="R35" s="335"/>
      <c r="S35" s="324"/>
    </row>
    <row r="36" spans="1:19" ht="12.75">
      <c r="A36" s="321"/>
      <c r="B36" s="322"/>
      <c r="C36" s="322" t="s">
        <v>198</v>
      </c>
      <c r="D36" s="323" t="s">
        <v>199</v>
      </c>
      <c r="E36" s="324">
        <v>14000</v>
      </c>
      <c r="F36" s="324">
        <v>14500</v>
      </c>
      <c r="G36" s="324">
        <v>14500</v>
      </c>
      <c r="H36" s="324"/>
      <c r="I36" s="324">
        <v>14500</v>
      </c>
      <c r="J36" s="324"/>
      <c r="K36" s="324"/>
      <c r="L36" s="325"/>
      <c r="M36" s="324"/>
      <c r="N36" s="324"/>
      <c r="O36" s="324"/>
      <c r="P36" s="324"/>
      <c r="Q36" s="324"/>
      <c r="R36" s="335"/>
      <c r="S36" s="324"/>
    </row>
    <row r="37" spans="1:19" ht="12.75">
      <c r="A37" s="321"/>
      <c r="B37" s="322"/>
      <c r="C37" s="322" t="s">
        <v>214</v>
      </c>
      <c r="D37" s="323" t="s">
        <v>215</v>
      </c>
      <c r="E37" s="324">
        <v>2000</v>
      </c>
      <c r="F37" s="324">
        <v>2000</v>
      </c>
      <c r="G37" s="324">
        <v>2000</v>
      </c>
      <c r="H37" s="324"/>
      <c r="I37" s="324">
        <v>2000</v>
      </c>
      <c r="J37" s="324"/>
      <c r="K37" s="324"/>
      <c r="L37" s="325"/>
      <c r="M37" s="324"/>
      <c r="N37" s="324"/>
      <c r="O37" s="324"/>
      <c r="P37" s="324"/>
      <c r="Q37" s="324"/>
      <c r="R37" s="335"/>
      <c r="S37" s="324"/>
    </row>
    <row r="38" spans="1:19" ht="12.75">
      <c r="A38" s="321"/>
      <c r="B38" s="322"/>
      <c r="C38" s="322" t="s">
        <v>204</v>
      </c>
      <c r="D38" s="323" t="s">
        <v>205</v>
      </c>
      <c r="E38" s="324">
        <v>0</v>
      </c>
      <c r="F38" s="324"/>
      <c r="G38" s="324">
        <v>0</v>
      </c>
      <c r="H38" s="324"/>
      <c r="I38" s="324">
        <v>0</v>
      </c>
      <c r="J38" s="324"/>
      <c r="K38" s="324"/>
      <c r="L38" s="325"/>
      <c r="M38" s="324"/>
      <c r="N38" s="324"/>
      <c r="O38" s="324"/>
      <c r="P38" s="324"/>
      <c r="Q38" s="324"/>
      <c r="R38" s="335"/>
      <c r="S38" s="324"/>
    </row>
    <row r="39" spans="1:19" ht="12.75">
      <c r="A39" s="321"/>
      <c r="B39" s="322"/>
      <c r="C39" s="322" t="s">
        <v>200</v>
      </c>
      <c r="D39" s="323" t="s">
        <v>206</v>
      </c>
      <c r="E39" s="324">
        <v>50000</v>
      </c>
      <c r="F39" s="324">
        <v>65000</v>
      </c>
      <c r="G39" s="324">
        <v>65000</v>
      </c>
      <c r="H39" s="324"/>
      <c r="I39" s="324">
        <v>65000</v>
      </c>
      <c r="J39" s="324"/>
      <c r="K39" s="324"/>
      <c r="L39" s="325"/>
      <c r="M39" s="324"/>
      <c r="N39" s="324"/>
      <c r="O39" s="324"/>
      <c r="P39" s="324"/>
      <c r="Q39" s="324"/>
      <c r="R39" s="335"/>
      <c r="S39" s="324"/>
    </row>
    <row r="40" spans="1:19" ht="12.75">
      <c r="A40" s="338"/>
      <c r="B40" s="322"/>
      <c r="C40" s="322" t="s">
        <v>185</v>
      </c>
      <c r="D40" s="323" t="s">
        <v>186</v>
      </c>
      <c r="E40" s="324">
        <v>19000</v>
      </c>
      <c r="F40" s="324"/>
      <c r="G40" s="324"/>
      <c r="H40" s="324"/>
      <c r="I40" s="324"/>
      <c r="J40" s="324"/>
      <c r="K40" s="324"/>
      <c r="L40" s="325"/>
      <c r="M40" s="324"/>
      <c r="N40" s="324"/>
      <c r="O40" s="324"/>
      <c r="P40" s="324"/>
      <c r="Q40" s="324"/>
      <c r="R40" s="335"/>
      <c r="S40" s="324"/>
    </row>
    <row r="41" spans="1:19" ht="13.5" thickBot="1">
      <c r="A41" s="338"/>
      <c r="B41" s="339"/>
      <c r="C41" s="339" t="s">
        <v>216</v>
      </c>
      <c r="D41" s="340" t="s">
        <v>217</v>
      </c>
      <c r="E41" s="341">
        <v>0</v>
      </c>
      <c r="F41" s="341">
        <v>4600</v>
      </c>
      <c r="G41" s="341"/>
      <c r="H41" s="341"/>
      <c r="I41" s="341"/>
      <c r="J41" s="341"/>
      <c r="K41" s="341"/>
      <c r="L41" s="342"/>
      <c r="M41" s="341"/>
      <c r="N41" s="341"/>
      <c r="O41" s="341">
        <v>4600</v>
      </c>
      <c r="P41" s="341">
        <v>4600</v>
      </c>
      <c r="Q41" s="341"/>
      <c r="R41" s="343"/>
      <c r="S41" s="341"/>
    </row>
    <row r="42" spans="1:19" ht="13.5" thickBot="1">
      <c r="A42" s="313" t="s">
        <v>38</v>
      </c>
      <c r="B42" s="314"/>
      <c r="C42" s="314"/>
      <c r="D42" s="344" t="s">
        <v>39</v>
      </c>
      <c r="E42" s="316">
        <f aca="true" t="shared" si="9" ref="E42:S43">SUM(E43)</f>
        <v>58500</v>
      </c>
      <c r="F42" s="316">
        <f t="shared" si="9"/>
        <v>85250</v>
      </c>
      <c r="G42" s="316">
        <f t="shared" si="9"/>
        <v>85250</v>
      </c>
      <c r="H42" s="316">
        <f t="shared" si="9"/>
        <v>0</v>
      </c>
      <c r="I42" s="316">
        <f t="shared" si="9"/>
        <v>85250</v>
      </c>
      <c r="J42" s="316">
        <f t="shared" si="9"/>
        <v>0</v>
      </c>
      <c r="K42" s="316">
        <f t="shared" si="9"/>
        <v>0</v>
      </c>
      <c r="L42" s="316">
        <f t="shared" si="9"/>
        <v>0</v>
      </c>
      <c r="M42" s="316">
        <f t="shared" si="9"/>
        <v>0</v>
      </c>
      <c r="N42" s="316">
        <f t="shared" si="9"/>
        <v>0</v>
      </c>
      <c r="O42" s="316">
        <f t="shared" si="9"/>
        <v>0</v>
      </c>
      <c r="P42" s="316">
        <f t="shared" si="9"/>
        <v>0</v>
      </c>
      <c r="Q42" s="316">
        <f t="shared" si="9"/>
        <v>0</v>
      </c>
      <c r="R42" s="316">
        <f t="shared" si="9"/>
        <v>0</v>
      </c>
      <c r="S42" s="316">
        <f t="shared" si="9"/>
        <v>0</v>
      </c>
    </row>
    <row r="43" spans="1:19" ht="21">
      <c r="A43" s="317"/>
      <c r="B43" s="318" t="s">
        <v>40</v>
      </c>
      <c r="C43" s="318"/>
      <c r="D43" s="319" t="s">
        <v>41</v>
      </c>
      <c r="E43" s="334">
        <f t="shared" si="9"/>
        <v>58500</v>
      </c>
      <c r="F43" s="334">
        <f t="shared" si="9"/>
        <v>85250</v>
      </c>
      <c r="G43" s="334">
        <f t="shared" si="9"/>
        <v>85250</v>
      </c>
      <c r="H43" s="334">
        <f t="shared" si="9"/>
        <v>0</v>
      </c>
      <c r="I43" s="334">
        <f t="shared" si="9"/>
        <v>85250</v>
      </c>
      <c r="J43" s="334">
        <f t="shared" si="9"/>
        <v>0</v>
      </c>
      <c r="K43" s="334">
        <f t="shared" si="9"/>
        <v>0</v>
      </c>
      <c r="L43" s="334">
        <f t="shared" si="9"/>
        <v>0</v>
      </c>
      <c r="M43" s="334">
        <f t="shared" si="9"/>
        <v>0</v>
      </c>
      <c r="N43" s="334">
        <f t="shared" si="9"/>
        <v>0</v>
      </c>
      <c r="O43" s="334">
        <f t="shared" si="9"/>
        <v>0</v>
      </c>
      <c r="P43" s="334">
        <f t="shared" si="9"/>
        <v>0</v>
      </c>
      <c r="Q43" s="334">
        <f t="shared" si="9"/>
        <v>0</v>
      </c>
      <c r="R43" s="334">
        <f t="shared" si="9"/>
        <v>0</v>
      </c>
      <c r="S43" s="334">
        <f>SUM(S44:S45)</f>
        <v>0</v>
      </c>
    </row>
    <row r="44" spans="1:19" ht="13.5" thickBot="1">
      <c r="A44" s="321"/>
      <c r="B44" s="322"/>
      <c r="C44" s="322" t="s">
        <v>200</v>
      </c>
      <c r="D44" s="323" t="s">
        <v>201</v>
      </c>
      <c r="E44" s="324">
        <v>58500</v>
      </c>
      <c r="F44" s="324">
        <v>85250</v>
      </c>
      <c r="G44" s="324">
        <v>85250</v>
      </c>
      <c r="H44" s="324"/>
      <c r="I44" s="324">
        <v>85250</v>
      </c>
      <c r="J44" s="324"/>
      <c r="K44" s="324"/>
      <c r="L44" s="325"/>
      <c r="M44" s="324"/>
      <c r="N44" s="324"/>
      <c r="O44" s="324"/>
      <c r="P44" s="324"/>
      <c r="Q44" s="324"/>
      <c r="R44" s="335"/>
      <c r="S44" s="324"/>
    </row>
    <row r="45" spans="1:19" ht="13.5" thickBot="1">
      <c r="A45" s="313" t="s">
        <v>44</v>
      </c>
      <c r="B45" s="314"/>
      <c r="C45" s="314"/>
      <c r="D45" s="344" t="s">
        <v>45</v>
      </c>
      <c r="E45" s="316">
        <f aca="true" t="shared" si="10" ref="E45:N45">SUM(E46+E52+E56+E80)</f>
        <v>1709450.35</v>
      </c>
      <c r="F45" s="316">
        <f t="shared" si="10"/>
        <v>1862335.7</v>
      </c>
      <c r="G45" s="316">
        <f t="shared" si="10"/>
        <v>1855035.7</v>
      </c>
      <c r="H45" s="316">
        <f t="shared" si="10"/>
        <v>1349830</v>
      </c>
      <c r="I45" s="316">
        <f t="shared" si="10"/>
        <v>363317.7</v>
      </c>
      <c r="J45" s="316">
        <f t="shared" si="10"/>
        <v>1000</v>
      </c>
      <c r="K45" s="316">
        <f t="shared" si="10"/>
        <v>140888</v>
      </c>
      <c r="L45" s="316">
        <f t="shared" si="10"/>
        <v>0</v>
      </c>
      <c r="M45" s="316">
        <f t="shared" si="10"/>
        <v>0</v>
      </c>
      <c r="N45" s="316">
        <f t="shared" si="10"/>
        <v>0</v>
      </c>
      <c r="O45" s="316">
        <f>SUM(O46+O52+O56)</f>
        <v>7300</v>
      </c>
      <c r="P45" s="316">
        <f>SUM(P46+P52+P56)</f>
        <v>7300</v>
      </c>
      <c r="Q45" s="316">
        <f>SUM(Q46+Q52+Q56)</f>
        <v>0</v>
      </c>
      <c r="R45" s="316">
        <f>SUM(R46+R52+R56)</f>
        <v>0</v>
      </c>
      <c r="S45" s="316">
        <f>SUM(S46+S52+S56)</f>
        <v>0</v>
      </c>
    </row>
    <row r="46" spans="1:19" ht="12.75">
      <c r="A46" s="317"/>
      <c r="B46" s="318" t="s">
        <v>46</v>
      </c>
      <c r="C46" s="318"/>
      <c r="D46" s="319" t="s">
        <v>47</v>
      </c>
      <c r="E46" s="334">
        <f aca="true" t="shared" si="11" ref="E46:S46">SUM(E47:E51)</f>
        <v>33326</v>
      </c>
      <c r="F46" s="334">
        <f t="shared" si="11"/>
        <v>27605</v>
      </c>
      <c r="G46" s="334">
        <f t="shared" si="11"/>
        <v>27605</v>
      </c>
      <c r="H46" s="334">
        <f t="shared" si="11"/>
        <v>27105</v>
      </c>
      <c r="I46" s="334">
        <f t="shared" si="11"/>
        <v>500</v>
      </c>
      <c r="J46" s="334">
        <f t="shared" si="11"/>
        <v>0</v>
      </c>
      <c r="K46" s="334">
        <f t="shared" si="11"/>
        <v>0</v>
      </c>
      <c r="L46" s="334">
        <f t="shared" si="11"/>
        <v>0</v>
      </c>
      <c r="M46" s="334">
        <f t="shared" si="11"/>
        <v>0</v>
      </c>
      <c r="N46" s="334">
        <f t="shared" si="11"/>
        <v>0</v>
      </c>
      <c r="O46" s="334">
        <f t="shared" si="11"/>
        <v>0</v>
      </c>
      <c r="P46" s="334">
        <f t="shared" si="11"/>
        <v>0</v>
      </c>
      <c r="Q46" s="334">
        <f t="shared" si="11"/>
        <v>0</v>
      </c>
      <c r="R46" s="320">
        <f t="shared" si="11"/>
        <v>0</v>
      </c>
      <c r="S46" s="334">
        <f t="shared" si="11"/>
        <v>0</v>
      </c>
    </row>
    <row r="47" spans="1:19" ht="22.5">
      <c r="A47" s="321"/>
      <c r="B47" s="322"/>
      <c r="C47" s="322" t="s">
        <v>212</v>
      </c>
      <c r="D47" s="323" t="s">
        <v>213</v>
      </c>
      <c r="E47" s="324">
        <v>25000</v>
      </c>
      <c r="F47" s="324">
        <v>20245</v>
      </c>
      <c r="G47" s="324">
        <v>20245</v>
      </c>
      <c r="H47" s="324">
        <v>20245</v>
      </c>
      <c r="I47" s="324"/>
      <c r="J47" s="324"/>
      <c r="K47" s="324"/>
      <c r="L47" s="325"/>
      <c r="M47" s="324"/>
      <c r="N47" s="324"/>
      <c r="O47" s="324"/>
      <c r="P47" s="324"/>
      <c r="Q47" s="324"/>
      <c r="R47" s="335"/>
      <c r="S47" s="324"/>
    </row>
    <row r="48" spans="1:19" ht="12.75">
      <c r="A48" s="321"/>
      <c r="B48" s="322"/>
      <c r="C48" s="322" t="s">
        <v>218</v>
      </c>
      <c r="D48" s="323" t="s">
        <v>219</v>
      </c>
      <c r="E48" s="324">
        <v>2850</v>
      </c>
      <c r="F48" s="324">
        <v>2850</v>
      </c>
      <c r="G48" s="324">
        <v>2850</v>
      </c>
      <c r="H48" s="324">
        <v>2850</v>
      </c>
      <c r="I48" s="324"/>
      <c r="J48" s="324"/>
      <c r="K48" s="324"/>
      <c r="L48" s="325"/>
      <c r="M48" s="324"/>
      <c r="N48" s="324"/>
      <c r="O48" s="324"/>
      <c r="P48" s="324"/>
      <c r="Q48" s="324"/>
      <c r="R48" s="335"/>
      <c r="S48" s="324"/>
    </row>
    <row r="49" spans="1:19" ht="12.75">
      <c r="A49" s="321"/>
      <c r="B49" s="322"/>
      <c r="C49" s="322" t="s">
        <v>192</v>
      </c>
      <c r="D49" s="323" t="s">
        <v>220</v>
      </c>
      <c r="E49" s="324">
        <v>4146</v>
      </c>
      <c r="F49" s="324">
        <v>3450</v>
      </c>
      <c r="G49" s="324">
        <v>3450</v>
      </c>
      <c r="H49" s="324">
        <v>3450</v>
      </c>
      <c r="I49" s="324"/>
      <c r="J49" s="324"/>
      <c r="K49" s="324"/>
      <c r="L49" s="325"/>
      <c r="M49" s="324"/>
      <c r="N49" s="324"/>
      <c r="O49" s="324"/>
      <c r="P49" s="324"/>
      <c r="Q49" s="324"/>
      <c r="R49" s="335"/>
      <c r="S49" s="324"/>
    </row>
    <row r="50" spans="1:19" ht="12.75">
      <c r="A50" s="321"/>
      <c r="B50" s="322"/>
      <c r="C50" s="322" t="s">
        <v>194</v>
      </c>
      <c r="D50" s="323" t="s">
        <v>221</v>
      </c>
      <c r="E50" s="324">
        <v>730</v>
      </c>
      <c r="F50" s="324">
        <v>560</v>
      </c>
      <c r="G50" s="324">
        <v>560</v>
      </c>
      <c r="H50" s="324">
        <v>560</v>
      </c>
      <c r="I50" s="324"/>
      <c r="J50" s="324"/>
      <c r="K50" s="324"/>
      <c r="L50" s="325"/>
      <c r="M50" s="324"/>
      <c r="N50" s="324"/>
      <c r="O50" s="324"/>
      <c r="P50" s="324"/>
      <c r="Q50" s="324"/>
      <c r="R50" s="335"/>
      <c r="S50" s="324"/>
    </row>
    <row r="51" spans="1:19" ht="12.75">
      <c r="A51" s="321"/>
      <c r="B51" s="322"/>
      <c r="C51" s="322" t="s">
        <v>198</v>
      </c>
      <c r="D51" s="323" t="s">
        <v>222</v>
      </c>
      <c r="E51" s="324">
        <v>600</v>
      </c>
      <c r="F51" s="324">
        <v>500</v>
      </c>
      <c r="G51" s="324">
        <v>500</v>
      </c>
      <c r="H51" s="324"/>
      <c r="I51" s="324">
        <v>500</v>
      </c>
      <c r="J51" s="324"/>
      <c r="K51" s="324"/>
      <c r="L51" s="325"/>
      <c r="M51" s="324"/>
      <c r="N51" s="324"/>
      <c r="O51" s="324"/>
      <c r="P51" s="324"/>
      <c r="Q51" s="324"/>
      <c r="R51" s="335"/>
      <c r="S51" s="324"/>
    </row>
    <row r="52" spans="1:19" ht="12.75">
      <c r="A52" s="332"/>
      <c r="B52" s="318" t="s">
        <v>223</v>
      </c>
      <c r="C52" s="318"/>
      <c r="D52" s="319" t="s">
        <v>224</v>
      </c>
      <c r="E52" s="334">
        <f aca="true" t="shared" si="12" ref="E52:S52">SUM(E53:E55)</f>
        <v>144388</v>
      </c>
      <c r="F52" s="334">
        <f t="shared" si="12"/>
        <v>142888</v>
      </c>
      <c r="G52" s="334">
        <f t="shared" si="12"/>
        <v>142888</v>
      </c>
      <c r="H52" s="334">
        <f t="shared" si="12"/>
        <v>0</v>
      </c>
      <c r="I52" s="334">
        <f t="shared" si="12"/>
        <v>7000</v>
      </c>
      <c r="J52" s="334">
        <f t="shared" si="12"/>
        <v>0</v>
      </c>
      <c r="K52" s="334">
        <f t="shared" si="12"/>
        <v>135888</v>
      </c>
      <c r="L52" s="334">
        <f t="shared" si="12"/>
        <v>0</v>
      </c>
      <c r="M52" s="334">
        <f t="shared" si="12"/>
        <v>0</v>
      </c>
      <c r="N52" s="334">
        <f t="shared" si="12"/>
        <v>0</v>
      </c>
      <c r="O52" s="334">
        <f t="shared" si="12"/>
        <v>0</v>
      </c>
      <c r="P52" s="334">
        <f t="shared" si="12"/>
        <v>0</v>
      </c>
      <c r="Q52" s="334">
        <f t="shared" si="12"/>
        <v>0</v>
      </c>
      <c r="R52" s="320">
        <f t="shared" si="12"/>
        <v>0</v>
      </c>
      <c r="S52" s="334">
        <f t="shared" si="12"/>
        <v>0</v>
      </c>
    </row>
    <row r="53" spans="1:19" ht="22.5">
      <c r="A53" s="321"/>
      <c r="B53" s="322"/>
      <c r="C53" s="322" t="s">
        <v>225</v>
      </c>
      <c r="D53" s="323" t="s">
        <v>226</v>
      </c>
      <c r="E53" s="324">
        <v>138678</v>
      </c>
      <c r="F53" s="324">
        <v>135888</v>
      </c>
      <c r="G53" s="324">
        <v>135888</v>
      </c>
      <c r="H53" s="324"/>
      <c r="I53" s="324"/>
      <c r="J53" s="324"/>
      <c r="K53" s="324">
        <v>135888</v>
      </c>
      <c r="L53" s="325"/>
      <c r="M53" s="324"/>
      <c r="N53" s="324"/>
      <c r="O53" s="324"/>
      <c r="P53" s="324"/>
      <c r="Q53" s="324"/>
      <c r="R53" s="335"/>
      <c r="S53" s="324"/>
    </row>
    <row r="54" spans="1:19" ht="12.75">
      <c r="A54" s="321"/>
      <c r="B54" s="322"/>
      <c r="C54" s="322" t="s">
        <v>198</v>
      </c>
      <c r="D54" s="323" t="s">
        <v>199</v>
      </c>
      <c r="E54" s="324">
        <v>2260</v>
      </c>
      <c r="F54" s="324">
        <v>4000</v>
      </c>
      <c r="G54" s="324">
        <v>4000</v>
      </c>
      <c r="H54" s="324"/>
      <c r="I54" s="324">
        <v>4000</v>
      </c>
      <c r="J54" s="324"/>
      <c r="K54" s="324"/>
      <c r="L54" s="325"/>
      <c r="M54" s="324"/>
      <c r="N54" s="324"/>
      <c r="O54" s="324"/>
      <c r="P54" s="324"/>
      <c r="Q54" s="324"/>
      <c r="R54" s="335"/>
      <c r="S54" s="324"/>
    </row>
    <row r="55" spans="1:19" ht="12.75">
      <c r="A55" s="321"/>
      <c r="B55" s="322"/>
      <c r="C55" s="322" t="s">
        <v>200</v>
      </c>
      <c r="D55" s="323" t="s">
        <v>201</v>
      </c>
      <c r="E55" s="324">
        <v>3450</v>
      </c>
      <c r="F55" s="324">
        <v>3000</v>
      </c>
      <c r="G55" s="324">
        <v>3000</v>
      </c>
      <c r="H55" s="324"/>
      <c r="I55" s="324">
        <v>3000</v>
      </c>
      <c r="J55" s="324"/>
      <c r="K55" s="324"/>
      <c r="L55" s="325"/>
      <c r="M55" s="324"/>
      <c r="N55" s="324"/>
      <c r="O55" s="324"/>
      <c r="P55" s="324"/>
      <c r="Q55" s="324"/>
      <c r="R55" s="335"/>
      <c r="S55" s="324"/>
    </row>
    <row r="56" spans="1:19" ht="12.75">
      <c r="A56" s="332"/>
      <c r="B56" s="318" t="s">
        <v>50</v>
      </c>
      <c r="C56" s="318"/>
      <c r="D56" s="319" t="s">
        <v>51</v>
      </c>
      <c r="E56" s="334">
        <f>SUM(E57:E78)</f>
        <v>1508391.35</v>
      </c>
      <c r="F56" s="334">
        <f>SUM(F57:F79)</f>
        <v>1691842.7</v>
      </c>
      <c r="G56" s="334">
        <f aca="true" t="shared" si="13" ref="G56:S56">SUM(G57:G79)</f>
        <v>1684542.7</v>
      </c>
      <c r="H56" s="334">
        <f t="shared" si="13"/>
        <v>1322725</v>
      </c>
      <c r="I56" s="334">
        <f t="shared" si="13"/>
        <v>355817.7</v>
      </c>
      <c r="J56" s="334">
        <f t="shared" si="13"/>
        <v>1000</v>
      </c>
      <c r="K56" s="334">
        <f t="shared" si="13"/>
        <v>5000</v>
      </c>
      <c r="L56" s="334">
        <f t="shared" si="13"/>
        <v>0</v>
      </c>
      <c r="M56" s="334">
        <f t="shared" si="13"/>
        <v>0</v>
      </c>
      <c r="N56" s="334">
        <f t="shared" si="13"/>
        <v>0</v>
      </c>
      <c r="O56" s="334">
        <f t="shared" si="13"/>
        <v>7300</v>
      </c>
      <c r="P56" s="334">
        <f t="shared" si="13"/>
        <v>7300</v>
      </c>
      <c r="Q56" s="334">
        <f t="shared" si="13"/>
        <v>0</v>
      </c>
      <c r="R56" s="334">
        <f t="shared" si="13"/>
        <v>0</v>
      </c>
      <c r="S56" s="334">
        <f t="shared" si="13"/>
        <v>0</v>
      </c>
    </row>
    <row r="57" spans="1:19" ht="45">
      <c r="A57" s="332"/>
      <c r="B57" s="318"/>
      <c r="C57" s="351" t="s">
        <v>559</v>
      </c>
      <c r="D57" s="323" t="s">
        <v>270</v>
      </c>
      <c r="E57" s="336">
        <v>746.46</v>
      </c>
      <c r="F57" s="336">
        <v>1000</v>
      </c>
      <c r="G57" s="336">
        <v>1000</v>
      </c>
      <c r="H57" s="336"/>
      <c r="I57" s="336"/>
      <c r="J57" s="336">
        <v>1000</v>
      </c>
      <c r="K57" s="336"/>
      <c r="L57" s="337"/>
      <c r="M57" s="336"/>
      <c r="N57" s="336"/>
      <c r="O57" s="336"/>
      <c r="P57" s="336"/>
      <c r="Q57" s="336"/>
      <c r="R57" s="352"/>
      <c r="S57" s="336"/>
    </row>
    <row r="58" spans="1:19" ht="12.75">
      <c r="A58" s="321"/>
      <c r="B58" s="322"/>
      <c r="C58" s="322" t="s">
        <v>229</v>
      </c>
      <c r="D58" s="323" t="s">
        <v>230</v>
      </c>
      <c r="E58" s="324">
        <v>3000</v>
      </c>
      <c r="F58" s="324">
        <v>5000</v>
      </c>
      <c r="G58" s="324">
        <v>5000</v>
      </c>
      <c r="H58" s="324"/>
      <c r="I58" s="324"/>
      <c r="J58" s="324"/>
      <c r="K58" s="324">
        <v>5000</v>
      </c>
      <c r="L58" s="325"/>
      <c r="M58" s="324"/>
      <c r="N58" s="324"/>
      <c r="O58" s="324"/>
      <c r="P58" s="324"/>
      <c r="Q58" s="324"/>
      <c r="R58" s="335"/>
      <c r="S58" s="324"/>
    </row>
    <row r="59" spans="1:19" ht="22.5">
      <c r="A59" s="321"/>
      <c r="B59" s="322"/>
      <c r="C59" s="322" t="s">
        <v>212</v>
      </c>
      <c r="D59" s="323" t="s">
        <v>213</v>
      </c>
      <c r="E59" s="324">
        <v>929295.58</v>
      </c>
      <c r="F59" s="324">
        <v>1049225</v>
      </c>
      <c r="G59" s="324">
        <v>1049225</v>
      </c>
      <c r="H59" s="324">
        <v>1049225</v>
      </c>
      <c r="I59" s="324"/>
      <c r="J59" s="324"/>
      <c r="K59" s="324"/>
      <c r="L59" s="325"/>
      <c r="M59" s="324"/>
      <c r="N59" s="324"/>
      <c r="O59" s="324"/>
      <c r="P59" s="324"/>
      <c r="Q59" s="324"/>
      <c r="R59" s="335"/>
      <c r="S59" s="324"/>
    </row>
    <row r="60" spans="1:19" ht="12.75">
      <c r="A60" s="321"/>
      <c r="B60" s="322"/>
      <c r="C60" s="322" t="s">
        <v>218</v>
      </c>
      <c r="D60" s="323" t="s">
        <v>219</v>
      </c>
      <c r="E60" s="324">
        <v>88724.42</v>
      </c>
      <c r="F60" s="324">
        <v>80000</v>
      </c>
      <c r="G60" s="324">
        <v>80000</v>
      </c>
      <c r="H60" s="324">
        <v>80000</v>
      </c>
      <c r="I60" s="324"/>
      <c r="J60" s="324"/>
      <c r="K60" s="324"/>
      <c r="L60" s="325"/>
      <c r="M60" s="324"/>
      <c r="N60" s="324"/>
      <c r="O60" s="324"/>
      <c r="P60" s="324"/>
      <c r="Q60" s="324"/>
      <c r="R60" s="335"/>
      <c r="S60" s="324"/>
    </row>
    <row r="61" spans="1:19" ht="12.75">
      <c r="A61" s="321"/>
      <c r="B61" s="322"/>
      <c r="C61" s="322" t="s">
        <v>192</v>
      </c>
      <c r="D61" s="323" t="s">
        <v>220</v>
      </c>
      <c r="E61" s="324">
        <v>155758.35</v>
      </c>
      <c r="F61" s="324">
        <v>165000</v>
      </c>
      <c r="G61" s="324">
        <v>165000</v>
      </c>
      <c r="H61" s="324">
        <v>165000</v>
      </c>
      <c r="I61" s="324"/>
      <c r="J61" s="324"/>
      <c r="K61" s="324"/>
      <c r="L61" s="325"/>
      <c r="M61" s="324"/>
      <c r="N61" s="324"/>
      <c r="O61" s="324"/>
      <c r="P61" s="324"/>
      <c r="Q61" s="324"/>
      <c r="R61" s="335"/>
      <c r="S61" s="324"/>
    </row>
    <row r="62" spans="1:19" ht="12.75">
      <c r="A62" s="321"/>
      <c r="B62" s="322"/>
      <c r="C62" s="322" t="s">
        <v>194</v>
      </c>
      <c r="D62" s="323" t="s">
        <v>221</v>
      </c>
      <c r="E62" s="324">
        <v>25313</v>
      </c>
      <c r="F62" s="324">
        <v>27000</v>
      </c>
      <c r="G62" s="324">
        <v>27000</v>
      </c>
      <c r="H62" s="324">
        <v>27000</v>
      </c>
      <c r="I62" s="324"/>
      <c r="J62" s="324"/>
      <c r="K62" s="324"/>
      <c r="L62" s="325"/>
      <c r="M62" s="324"/>
      <c r="N62" s="324"/>
      <c r="O62" s="324"/>
      <c r="P62" s="324"/>
      <c r="Q62" s="324"/>
      <c r="R62" s="335"/>
      <c r="S62" s="324"/>
    </row>
    <row r="63" spans="1:19" ht="22.5">
      <c r="A63" s="321"/>
      <c r="B63" s="322"/>
      <c r="C63" s="322" t="s">
        <v>231</v>
      </c>
      <c r="D63" s="323" t="s">
        <v>232</v>
      </c>
      <c r="E63" s="324">
        <v>0</v>
      </c>
      <c r="F63" s="324">
        <v>6000</v>
      </c>
      <c r="G63" s="324">
        <v>6000</v>
      </c>
      <c r="H63" s="324"/>
      <c r="I63" s="324">
        <v>6000</v>
      </c>
      <c r="J63" s="324"/>
      <c r="K63" s="324"/>
      <c r="L63" s="325"/>
      <c r="M63" s="324"/>
      <c r="N63" s="324"/>
      <c r="O63" s="324"/>
      <c r="P63" s="324"/>
      <c r="Q63" s="324"/>
      <c r="R63" s="335"/>
      <c r="S63" s="324"/>
    </row>
    <row r="64" spans="1:19" ht="12.75">
      <c r="A64" s="321"/>
      <c r="B64" s="322"/>
      <c r="C64" s="322" t="s">
        <v>196</v>
      </c>
      <c r="D64" s="323" t="s">
        <v>233</v>
      </c>
      <c r="E64" s="324">
        <v>1500</v>
      </c>
      <c r="F64" s="324">
        <v>1500</v>
      </c>
      <c r="G64" s="324">
        <v>1500</v>
      </c>
      <c r="H64" s="324">
        <v>1500</v>
      </c>
      <c r="I64" s="324"/>
      <c r="J64" s="324"/>
      <c r="K64" s="324"/>
      <c r="L64" s="325"/>
      <c r="M64" s="324"/>
      <c r="N64" s="324"/>
      <c r="O64" s="324"/>
      <c r="P64" s="324"/>
      <c r="Q64" s="324"/>
      <c r="R64" s="335"/>
      <c r="S64" s="324"/>
    </row>
    <row r="65" spans="1:19" ht="12.75">
      <c r="A65" s="321"/>
      <c r="B65" s="322"/>
      <c r="C65" s="322" t="s">
        <v>198</v>
      </c>
      <c r="D65" s="323" t="s">
        <v>199</v>
      </c>
      <c r="E65" s="324">
        <v>66000</v>
      </c>
      <c r="F65" s="324">
        <v>68517.7</v>
      </c>
      <c r="G65" s="324">
        <v>68517.7</v>
      </c>
      <c r="H65" s="324"/>
      <c r="I65" s="324">
        <v>68517.7</v>
      </c>
      <c r="J65" s="324"/>
      <c r="K65" s="324"/>
      <c r="L65" s="325"/>
      <c r="M65" s="324"/>
      <c r="N65" s="324"/>
      <c r="O65" s="324"/>
      <c r="P65" s="324"/>
      <c r="Q65" s="324"/>
      <c r="R65" s="335"/>
      <c r="S65" s="324"/>
    </row>
    <row r="66" spans="1:19" ht="12.75">
      <c r="A66" s="321"/>
      <c r="B66" s="322"/>
      <c r="C66" s="322" t="s">
        <v>214</v>
      </c>
      <c r="D66" s="323" t="s">
        <v>234</v>
      </c>
      <c r="E66" s="324">
        <v>19000</v>
      </c>
      <c r="F66" s="324">
        <v>18500</v>
      </c>
      <c r="G66" s="324">
        <v>18500</v>
      </c>
      <c r="H66" s="324"/>
      <c r="I66" s="324">
        <v>18500</v>
      </c>
      <c r="J66" s="324"/>
      <c r="K66" s="324"/>
      <c r="L66" s="325"/>
      <c r="M66" s="324"/>
      <c r="N66" s="324"/>
      <c r="O66" s="324"/>
      <c r="P66" s="324"/>
      <c r="Q66" s="324"/>
      <c r="R66" s="335"/>
      <c r="S66" s="324"/>
    </row>
    <row r="67" spans="1:19" ht="12.75">
      <c r="A67" s="321"/>
      <c r="B67" s="322"/>
      <c r="C67" s="322" t="s">
        <v>204</v>
      </c>
      <c r="D67" s="323" t="s">
        <v>205</v>
      </c>
      <c r="E67" s="324">
        <v>3000</v>
      </c>
      <c r="F67" s="324">
        <v>3500</v>
      </c>
      <c r="G67" s="324">
        <v>3500</v>
      </c>
      <c r="H67" s="324"/>
      <c r="I67" s="324">
        <v>3500</v>
      </c>
      <c r="J67" s="324"/>
      <c r="K67" s="324"/>
      <c r="L67" s="325"/>
      <c r="M67" s="324"/>
      <c r="N67" s="324"/>
      <c r="O67" s="324"/>
      <c r="P67" s="324"/>
      <c r="Q67" s="324"/>
      <c r="R67" s="335"/>
      <c r="S67" s="324"/>
    </row>
    <row r="68" spans="1:19" ht="12.75">
      <c r="A68" s="321"/>
      <c r="B68" s="322"/>
      <c r="C68" s="322" t="s">
        <v>235</v>
      </c>
      <c r="D68" s="323" t="s">
        <v>236</v>
      </c>
      <c r="E68" s="324">
        <v>500</v>
      </c>
      <c r="F68" s="324">
        <v>1500</v>
      </c>
      <c r="G68" s="324">
        <v>1500</v>
      </c>
      <c r="H68" s="324"/>
      <c r="I68" s="324">
        <v>1500</v>
      </c>
      <c r="J68" s="324"/>
      <c r="K68" s="324"/>
      <c r="L68" s="325"/>
      <c r="M68" s="324"/>
      <c r="N68" s="324"/>
      <c r="O68" s="324"/>
      <c r="P68" s="324"/>
      <c r="Q68" s="324"/>
      <c r="R68" s="335"/>
      <c r="S68" s="324"/>
    </row>
    <row r="69" spans="1:19" ht="12.75">
      <c r="A69" s="321"/>
      <c r="B69" s="322"/>
      <c r="C69" s="322" t="s">
        <v>200</v>
      </c>
      <c r="D69" s="323" t="s">
        <v>201</v>
      </c>
      <c r="E69" s="324">
        <v>108000</v>
      </c>
      <c r="F69" s="324">
        <v>140000</v>
      </c>
      <c r="G69" s="324">
        <v>140000</v>
      </c>
      <c r="H69" s="324"/>
      <c r="I69" s="324">
        <v>140000</v>
      </c>
      <c r="J69" s="324"/>
      <c r="K69" s="324"/>
      <c r="L69" s="325"/>
      <c r="M69" s="324"/>
      <c r="N69" s="324"/>
      <c r="O69" s="324"/>
      <c r="P69" s="324"/>
      <c r="Q69" s="324"/>
      <c r="R69" s="335"/>
      <c r="S69" s="324"/>
    </row>
    <row r="70" spans="1:19" ht="12.75">
      <c r="A70" s="321"/>
      <c r="B70" s="322"/>
      <c r="C70" s="322" t="s">
        <v>237</v>
      </c>
      <c r="D70" s="323" t="s">
        <v>238</v>
      </c>
      <c r="E70" s="324">
        <v>2000</v>
      </c>
      <c r="F70" s="324">
        <v>2100</v>
      </c>
      <c r="G70" s="324">
        <v>2100</v>
      </c>
      <c r="H70" s="324"/>
      <c r="I70" s="324">
        <v>2100</v>
      </c>
      <c r="J70" s="324"/>
      <c r="K70" s="324"/>
      <c r="L70" s="325"/>
      <c r="M70" s="324"/>
      <c r="N70" s="324"/>
      <c r="O70" s="324"/>
      <c r="P70" s="324"/>
      <c r="Q70" s="324"/>
      <c r="R70" s="335"/>
      <c r="S70" s="324"/>
    </row>
    <row r="71" spans="1:19" ht="33.75">
      <c r="A71" s="321"/>
      <c r="B71" s="322"/>
      <c r="C71" s="322" t="s">
        <v>239</v>
      </c>
      <c r="D71" s="323" t="s">
        <v>240</v>
      </c>
      <c r="E71" s="324">
        <v>8000</v>
      </c>
      <c r="F71" s="324">
        <v>8500</v>
      </c>
      <c r="G71" s="324">
        <v>8500</v>
      </c>
      <c r="H71" s="324"/>
      <c r="I71" s="324">
        <v>8500</v>
      </c>
      <c r="J71" s="324"/>
      <c r="K71" s="324"/>
      <c r="L71" s="325"/>
      <c r="M71" s="324"/>
      <c r="N71" s="324"/>
      <c r="O71" s="324"/>
      <c r="P71" s="324"/>
      <c r="Q71" s="324"/>
      <c r="R71" s="335"/>
      <c r="S71" s="324"/>
    </row>
    <row r="72" spans="1:19" ht="33.75">
      <c r="A72" s="321"/>
      <c r="B72" s="322"/>
      <c r="C72" s="322" t="s">
        <v>241</v>
      </c>
      <c r="D72" s="323" t="s">
        <v>242</v>
      </c>
      <c r="E72" s="324">
        <v>10000</v>
      </c>
      <c r="F72" s="324">
        <v>12000</v>
      </c>
      <c r="G72" s="324">
        <v>12000</v>
      </c>
      <c r="H72" s="324"/>
      <c r="I72" s="324">
        <v>12000</v>
      </c>
      <c r="J72" s="324"/>
      <c r="K72" s="324"/>
      <c r="L72" s="325"/>
      <c r="M72" s="324"/>
      <c r="N72" s="324"/>
      <c r="O72" s="324"/>
      <c r="P72" s="324"/>
      <c r="Q72" s="324"/>
      <c r="R72" s="335"/>
      <c r="S72" s="324"/>
    </row>
    <row r="73" spans="1:19" ht="12.75">
      <c r="A73" s="321"/>
      <c r="B73" s="322"/>
      <c r="C73" s="322" t="s">
        <v>243</v>
      </c>
      <c r="D73" s="323" t="s">
        <v>244</v>
      </c>
      <c r="E73" s="324">
        <v>4000</v>
      </c>
      <c r="F73" s="324">
        <v>4200</v>
      </c>
      <c r="G73" s="324">
        <v>4200</v>
      </c>
      <c r="H73" s="324"/>
      <c r="I73" s="324">
        <v>4200</v>
      </c>
      <c r="J73" s="324"/>
      <c r="K73" s="324"/>
      <c r="L73" s="325"/>
      <c r="M73" s="324"/>
      <c r="N73" s="324"/>
      <c r="O73" s="324"/>
      <c r="P73" s="324"/>
      <c r="Q73" s="324"/>
      <c r="R73" s="335"/>
      <c r="S73" s="324"/>
    </row>
    <row r="74" spans="1:19" ht="12.75">
      <c r="A74" s="321"/>
      <c r="B74" s="322"/>
      <c r="C74" s="322" t="s">
        <v>202</v>
      </c>
      <c r="D74" s="323" t="s">
        <v>203</v>
      </c>
      <c r="E74" s="324">
        <v>21753.54</v>
      </c>
      <c r="F74" s="324">
        <v>30000</v>
      </c>
      <c r="G74" s="324">
        <v>30000</v>
      </c>
      <c r="H74" s="324"/>
      <c r="I74" s="324">
        <v>30000</v>
      </c>
      <c r="J74" s="324"/>
      <c r="K74" s="324"/>
      <c r="L74" s="325"/>
      <c r="M74" s="324"/>
      <c r="N74" s="324"/>
      <c r="O74" s="324"/>
      <c r="P74" s="324"/>
      <c r="Q74" s="324"/>
      <c r="R74" s="335"/>
      <c r="S74" s="324"/>
    </row>
    <row r="75" spans="1:19" ht="22.5">
      <c r="A75" s="321"/>
      <c r="B75" s="322"/>
      <c r="C75" s="322" t="s">
        <v>245</v>
      </c>
      <c r="D75" s="323" t="s">
        <v>246</v>
      </c>
      <c r="E75" s="324">
        <v>37000</v>
      </c>
      <c r="F75" s="324">
        <v>35000</v>
      </c>
      <c r="G75" s="324">
        <v>35000</v>
      </c>
      <c r="H75" s="324"/>
      <c r="I75" s="324">
        <v>35000</v>
      </c>
      <c r="J75" s="324"/>
      <c r="K75" s="324"/>
      <c r="L75" s="325"/>
      <c r="M75" s="324"/>
      <c r="N75" s="324"/>
      <c r="O75" s="324"/>
      <c r="P75" s="324"/>
      <c r="Q75" s="324"/>
      <c r="R75" s="335"/>
      <c r="S75" s="324"/>
    </row>
    <row r="76" spans="1:19" ht="12.75">
      <c r="A76" s="321"/>
      <c r="B76" s="322"/>
      <c r="C76" s="322" t="s">
        <v>247</v>
      </c>
      <c r="D76" s="323" t="s">
        <v>74</v>
      </c>
      <c r="E76" s="324">
        <v>21000</v>
      </c>
      <c r="F76" s="324">
        <v>22000</v>
      </c>
      <c r="G76" s="324">
        <v>22000</v>
      </c>
      <c r="H76" s="324"/>
      <c r="I76" s="324">
        <v>22000</v>
      </c>
      <c r="J76" s="324"/>
      <c r="K76" s="324"/>
      <c r="L76" s="325"/>
      <c r="M76" s="324"/>
      <c r="N76" s="324"/>
      <c r="O76" s="324"/>
      <c r="P76" s="324"/>
      <c r="Q76" s="324"/>
      <c r="R76" s="335"/>
      <c r="S76" s="324"/>
    </row>
    <row r="77" spans="1:19" ht="12.75">
      <c r="A77" s="353"/>
      <c r="B77" s="348"/>
      <c r="C77" s="348" t="s">
        <v>274</v>
      </c>
      <c r="D77" s="349" t="s">
        <v>37</v>
      </c>
      <c r="E77" s="354">
        <v>1500</v>
      </c>
      <c r="F77" s="354">
        <v>0</v>
      </c>
      <c r="G77" s="354">
        <v>0</v>
      </c>
      <c r="H77" s="354">
        <v>0</v>
      </c>
      <c r="I77" s="354">
        <v>0</v>
      </c>
      <c r="J77" s="354"/>
      <c r="K77" s="354"/>
      <c r="L77" s="355"/>
      <c r="M77" s="354"/>
      <c r="N77" s="354"/>
      <c r="O77" s="354"/>
      <c r="P77" s="354"/>
      <c r="Q77" s="354"/>
      <c r="R77" s="356"/>
      <c r="S77" s="354"/>
    </row>
    <row r="78" spans="1:19" ht="22.5">
      <c r="A78" s="353"/>
      <c r="B78" s="348"/>
      <c r="C78" s="348" t="s">
        <v>227</v>
      </c>
      <c r="D78" s="349" t="s">
        <v>228</v>
      </c>
      <c r="E78" s="354">
        <v>2300</v>
      </c>
      <c r="F78" s="354">
        <v>4000</v>
      </c>
      <c r="G78" s="354">
        <v>4000</v>
      </c>
      <c r="H78" s="354"/>
      <c r="I78" s="354">
        <v>4000</v>
      </c>
      <c r="J78" s="354"/>
      <c r="K78" s="354"/>
      <c r="L78" s="355"/>
      <c r="M78" s="354"/>
      <c r="N78" s="354"/>
      <c r="O78" s="354"/>
      <c r="P78" s="354"/>
      <c r="Q78" s="354"/>
      <c r="R78" s="356"/>
      <c r="S78" s="354"/>
    </row>
    <row r="79" spans="1:19" ht="12.75">
      <c r="A79" s="357"/>
      <c r="B79" s="339"/>
      <c r="C79" s="339" t="s">
        <v>216</v>
      </c>
      <c r="D79" s="340" t="s">
        <v>217</v>
      </c>
      <c r="E79" s="341">
        <v>0</v>
      </c>
      <c r="F79" s="341">
        <v>7300</v>
      </c>
      <c r="G79" s="341"/>
      <c r="H79" s="341"/>
      <c r="I79" s="341"/>
      <c r="J79" s="341"/>
      <c r="K79" s="341"/>
      <c r="L79" s="342"/>
      <c r="M79" s="341"/>
      <c r="N79" s="341"/>
      <c r="O79" s="341">
        <v>7300</v>
      </c>
      <c r="P79" s="341">
        <v>7300</v>
      </c>
      <c r="Q79" s="341"/>
      <c r="R79" s="343"/>
      <c r="S79" s="341"/>
    </row>
    <row r="80" spans="1:19" ht="12.75">
      <c r="A80" s="357"/>
      <c r="B80" s="318" t="s">
        <v>54</v>
      </c>
      <c r="C80" s="318"/>
      <c r="D80" s="319" t="s">
        <v>560</v>
      </c>
      <c r="E80" s="334">
        <f aca="true" t="shared" si="14" ref="E80:S80">SUM(E81:E85)</f>
        <v>23345</v>
      </c>
      <c r="F80" s="334">
        <f t="shared" si="14"/>
        <v>0</v>
      </c>
      <c r="G80" s="334">
        <f t="shared" si="14"/>
        <v>0</v>
      </c>
      <c r="H80" s="334">
        <f t="shared" si="14"/>
        <v>0</v>
      </c>
      <c r="I80" s="334">
        <f t="shared" si="14"/>
        <v>0</v>
      </c>
      <c r="J80" s="334">
        <f t="shared" si="14"/>
        <v>0</v>
      </c>
      <c r="K80" s="334">
        <f t="shared" si="14"/>
        <v>0</v>
      </c>
      <c r="L80" s="334">
        <f t="shared" si="14"/>
        <v>0</v>
      </c>
      <c r="M80" s="334">
        <f t="shared" si="14"/>
        <v>0</v>
      </c>
      <c r="N80" s="334">
        <f t="shared" si="14"/>
        <v>0</v>
      </c>
      <c r="O80" s="334">
        <f t="shared" si="14"/>
        <v>0</v>
      </c>
      <c r="P80" s="334">
        <f t="shared" si="14"/>
        <v>0</v>
      </c>
      <c r="Q80" s="334">
        <f t="shared" si="14"/>
        <v>0</v>
      </c>
      <c r="R80" s="334">
        <f t="shared" si="14"/>
        <v>0</v>
      </c>
      <c r="S80" s="334">
        <f t="shared" si="14"/>
        <v>0</v>
      </c>
    </row>
    <row r="81" spans="1:19" ht="12.75">
      <c r="A81" s="357"/>
      <c r="B81" s="322"/>
      <c r="C81" s="322" t="s">
        <v>229</v>
      </c>
      <c r="D81" s="323" t="s">
        <v>230</v>
      </c>
      <c r="E81" s="324">
        <v>14005.8</v>
      </c>
      <c r="F81" s="324"/>
      <c r="G81" s="324"/>
      <c r="H81" s="324"/>
      <c r="I81" s="324"/>
      <c r="J81" s="324"/>
      <c r="K81" s="324"/>
      <c r="L81" s="325"/>
      <c r="M81" s="324"/>
      <c r="N81" s="324"/>
      <c r="O81" s="324"/>
      <c r="P81" s="324"/>
      <c r="Q81" s="341"/>
      <c r="R81" s="343"/>
      <c r="S81" s="341"/>
    </row>
    <row r="82" spans="1:19" ht="12.75">
      <c r="A82" s="357"/>
      <c r="B82" s="322"/>
      <c r="C82" s="322" t="s">
        <v>192</v>
      </c>
      <c r="D82" s="323" t="s">
        <v>220</v>
      </c>
      <c r="E82" s="324">
        <v>2906.65</v>
      </c>
      <c r="F82" s="324"/>
      <c r="G82" s="324"/>
      <c r="H82" s="324"/>
      <c r="I82" s="324"/>
      <c r="J82" s="324"/>
      <c r="K82" s="324"/>
      <c r="L82" s="325"/>
      <c r="M82" s="324"/>
      <c r="N82" s="324"/>
      <c r="O82" s="324"/>
      <c r="P82" s="324"/>
      <c r="Q82" s="341"/>
      <c r="R82" s="343"/>
      <c r="S82" s="341"/>
    </row>
    <row r="83" spans="1:19" ht="12.75">
      <c r="A83" s="357"/>
      <c r="B83" s="322"/>
      <c r="C83" s="322" t="s">
        <v>194</v>
      </c>
      <c r="D83" s="323" t="s">
        <v>221</v>
      </c>
      <c r="E83" s="324">
        <v>469.63</v>
      </c>
      <c r="F83" s="324"/>
      <c r="G83" s="324"/>
      <c r="H83" s="324"/>
      <c r="I83" s="324"/>
      <c r="J83" s="324"/>
      <c r="K83" s="324"/>
      <c r="L83" s="325"/>
      <c r="M83" s="324"/>
      <c r="N83" s="324"/>
      <c r="O83" s="324"/>
      <c r="P83" s="324"/>
      <c r="Q83" s="341"/>
      <c r="R83" s="343"/>
      <c r="S83" s="341"/>
    </row>
    <row r="84" spans="1:19" ht="12.75">
      <c r="A84" s="357"/>
      <c r="B84" s="322"/>
      <c r="C84" s="322" t="s">
        <v>196</v>
      </c>
      <c r="D84" s="323" t="s">
        <v>233</v>
      </c>
      <c r="E84" s="324">
        <v>5162.92</v>
      </c>
      <c r="F84" s="324"/>
      <c r="G84" s="324"/>
      <c r="H84" s="324"/>
      <c r="I84" s="324"/>
      <c r="J84" s="324"/>
      <c r="K84" s="324"/>
      <c r="L84" s="325"/>
      <c r="M84" s="324"/>
      <c r="N84" s="324"/>
      <c r="O84" s="324"/>
      <c r="P84" s="324"/>
      <c r="Q84" s="341"/>
      <c r="R84" s="343"/>
      <c r="S84" s="341"/>
    </row>
    <row r="85" spans="1:19" ht="13.5" thickBot="1">
      <c r="A85" s="357"/>
      <c r="B85" s="339"/>
      <c r="C85" s="339" t="s">
        <v>198</v>
      </c>
      <c r="D85" s="323" t="s">
        <v>199</v>
      </c>
      <c r="E85" s="341">
        <v>800</v>
      </c>
      <c r="F85" s="341"/>
      <c r="G85" s="341"/>
      <c r="H85" s="341"/>
      <c r="I85" s="341"/>
      <c r="J85" s="341"/>
      <c r="K85" s="341"/>
      <c r="L85" s="342"/>
      <c r="M85" s="341"/>
      <c r="N85" s="341"/>
      <c r="O85" s="341"/>
      <c r="P85" s="341"/>
      <c r="Q85" s="341"/>
      <c r="R85" s="343"/>
      <c r="S85" s="341"/>
    </row>
    <row r="86" spans="1:19" ht="34.5" thickBot="1">
      <c r="A86" s="314" t="s">
        <v>56</v>
      </c>
      <c r="B86" s="358"/>
      <c r="C86" s="358"/>
      <c r="D86" s="359" t="s">
        <v>248</v>
      </c>
      <c r="E86" s="360">
        <f aca="true" t="shared" si="15" ref="E86:P86">SUM(E87,E90,E99)</f>
        <v>22494.000000000004</v>
      </c>
      <c r="F86" s="360">
        <f t="shared" si="15"/>
        <v>900</v>
      </c>
      <c r="G86" s="360">
        <f t="shared" si="15"/>
        <v>900</v>
      </c>
      <c r="H86" s="360">
        <f t="shared" si="15"/>
        <v>0</v>
      </c>
      <c r="I86" s="360">
        <f t="shared" si="15"/>
        <v>900</v>
      </c>
      <c r="J86" s="360">
        <f t="shared" si="15"/>
        <v>0</v>
      </c>
      <c r="K86" s="360">
        <f t="shared" si="15"/>
        <v>0</v>
      </c>
      <c r="L86" s="360">
        <f t="shared" si="15"/>
        <v>0</v>
      </c>
      <c r="M86" s="360">
        <f t="shared" si="15"/>
        <v>0</v>
      </c>
      <c r="N86" s="360">
        <f t="shared" si="15"/>
        <v>0</v>
      </c>
      <c r="O86" s="360">
        <f t="shared" si="15"/>
        <v>0</v>
      </c>
      <c r="P86" s="360">
        <f t="shared" si="15"/>
        <v>0</v>
      </c>
      <c r="Q86" s="360">
        <f>SUM(Q87)</f>
        <v>0</v>
      </c>
      <c r="R86" s="360">
        <f>SUM(R87)</f>
        <v>0</v>
      </c>
      <c r="S86" s="360">
        <f>SUM(S87)</f>
        <v>0</v>
      </c>
    </row>
    <row r="87" spans="1:19" ht="31.5">
      <c r="A87" s="317"/>
      <c r="B87" s="318" t="s">
        <v>58</v>
      </c>
      <c r="C87" s="318"/>
      <c r="D87" s="319" t="s">
        <v>249</v>
      </c>
      <c r="E87" s="334">
        <f aca="true" t="shared" si="16" ref="E87:S87">SUM(E88:E89)</f>
        <v>900</v>
      </c>
      <c r="F87" s="334">
        <f t="shared" si="16"/>
        <v>900</v>
      </c>
      <c r="G87" s="334">
        <f t="shared" si="16"/>
        <v>900</v>
      </c>
      <c r="H87" s="334">
        <f t="shared" si="16"/>
        <v>0</v>
      </c>
      <c r="I87" s="334">
        <f t="shared" si="16"/>
        <v>900</v>
      </c>
      <c r="J87" s="334">
        <f t="shared" si="16"/>
        <v>0</v>
      </c>
      <c r="K87" s="334">
        <f t="shared" si="16"/>
        <v>0</v>
      </c>
      <c r="L87" s="347">
        <f t="shared" si="16"/>
        <v>0</v>
      </c>
      <c r="M87" s="334">
        <f t="shared" si="16"/>
        <v>0</v>
      </c>
      <c r="N87" s="334">
        <f t="shared" si="16"/>
        <v>0</v>
      </c>
      <c r="O87" s="334">
        <f t="shared" si="16"/>
        <v>0</v>
      </c>
      <c r="P87" s="334">
        <f t="shared" si="16"/>
        <v>0</v>
      </c>
      <c r="Q87" s="334">
        <f t="shared" si="16"/>
        <v>0</v>
      </c>
      <c r="R87" s="320">
        <f t="shared" si="16"/>
        <v>0</v>
      </c>
      <c r="S87" s="334">
        <f t="shared" si="16"/>
        <v>0</v>
      </c>
    </row>
    <row r="88" spans="1:19" ht="12.75">
      <c r="A88" s="321"/>
      <c r="B88" s="322"/>
      <c r="C88" s="322" t="s">
        <v>198</v>
      </c>
      <c r="D88" s="323" t="s">
        <v>199</v>
      </c>
      <c r="E88" s="324">
        <v>100</v>
      </c>
      <c r="F88" s="324">
        <v>100</v>
      </c>
      <c r="G88" s="324">
        <v>100</v>
      </c>
      <c r="H88" s="324"/>
      <c r="I88" s="324">
        <v>100</v>
      </c>
      <c r="J88" s="324"/>
      <c r="K88" s="324"/>
      <c r="L88" s="325"/>
      <c r="M88" s="324"/>
      <c r="N88" s="324"/>
      <c r="O88" s="324"/>
      <c r="P88" s="324"/>
      <c r="Q88" s="324"/>
      <c r="R88" s="335"/>
      <c r="S88" s="324"/>
    </row>
    <row r="89" spans="1:19" ht="12.75">
      <c r="A89" s="353"/>
      <c r="B89" s="348"/>
      <c r="C89" s="348" t="s">
        <v>200</v>
      </c>
      <c r="D89" s="349" t="s">
        <v>201</v>
      </c>
      <c r="E89" s="354">
        <v>800</v>
      </c>
      <c r="F89" s="354">
        <v>800</v>
      </c>
      <c r="G89" s="354">
        <v>800</v>
      </c>
      <c r="H89" s="354"/>
      <c r="I89" s="354">
        <v>800</v>
      </c>
      <c r="J89" s="354"/>
      <c r="K89" s="354"/>
      <c r="L89" s="355"/>
      <c r="M89" s="354"/>
      <c r="N89" s="354"/>
      <c r="O89" s="354"/>
      <c r="P89" s="354"/>
      <c r="Q89" s="354"/>
      <c r="R89" s="356"/>
      <c r="S89" s="354"/>
    </row>
    <row r="90" spans="1:19" ht="12.75">
      <c r="A90" s="338"/>
      <c r="B90" s="318" t="s">
        <v>543</v>
      </c>
      <c r="C90" s="318"/>
      <c r="D90" s="319" t="s">
        <v>561</v>
      </c>
      <c r="E90" s="334">
        <f aca="true" t="shared" si="17" ref="E90:O90">SUM(E91:E97)</f>
        <v>5065</v>
      </c>
      <c r="F90" s="334">
        <f t="shared" si="17"/>
        <v>0</v>
      </c>
      <c r="G90" s="334">
        <f t="shared" si="17"/>
        <v>0</v>
      </c>
      <c r="H90" s="334">
        <f t="shared" si="17"/>
        <v>0</v>
      </c>
      <c r="I90" s="334">
        <f t="shared" si="17"/>
        <v>0</v>
      </c>
      <c r="J90" s="334">
        <f t="shared" si="17"/>
        <v>0</v>
      </c>
      <c r="K90" s="334">
        <f t="shared" si="17"/>
        <v>0</v>
      </c>
      <c r="L90" s="334">
        <f t="shared" si="17"/>
        <v>0</v>
      </c>
      <c r="M90" s="334">
        <f t="shared" si="17"/>
        <v>0</v>
      </c>
      <c r="N90" s="334">
        <f t="shared" si="17"/>
        <v>0</v>
      </c>
      <c r="O90" s="334">
        <f t="shared" si="17"/>
        <v>0</v>
      </c>
      <c r="P90" s="341"/>
      <c r="Q90" s="341"/>
      <c r="R90" s="343"/>
      <c r="S90" s="341"/>
    </row>
    <row r="91" spans="1:19" ht="22.5">
      <c r="A91" s="338"/>
      <c r="B91" s="322"/>
      <c r="C91" s="322" t="s">
        <v>225</v>
      </c>
      <c r="D91" s="323" t="s">
        <v>226</v>
      </c>
      <c r="E91" s="324">
        <v>0</v>
      </c>
      <c r="F91" s="324"/>
      <c r="G91" s="324"/>
      <c r="H91" s="324"/>
      <c r="I91" s="324"/>
      <c r="J91" s="324"/>
      <c r="K91" s="324">
        <v>0</v>
      </c>
      <c r="L91" s="325"/>
      <c r="M91" s="324"/>
      <c r="N91" s="324"/>
      <c r="O91" s="324"/>
      <c r="P91" s="341"/>
      <c r="Q91" s="341"/>
      <c r="R91" s="343"/>
      <c r="S91" s="341"/>
    </row>
    <row r="92" spans="1:19" ht="12.75">
      <c r="A92" s="338"/>
      <c r="B92" s="322"/>
      <c r="C92" s="322" t="s">
        <v>192</v>
      </c>
      <c r="D92" s="323" t="s">
        <v>220</v>
      </c>
      <c r="E92" s="324">
        <v>198.46</v>
      </c>
      <c r="F92" s="324"/>
      <c r="G92" s="324"/>
      <c r="H92" s="324"/>
      <c r="I92" s="324"/>
      <c r="J92" s="324"/>
      <c r="K92" s="324"/>
      <c r="L92" s="325"/>
      <c r="M92" s="324"/>
      <c r="N92" s="324"/>
      <c r="O92" s="324"/>
      <c r="P92" s="341"/>
      <c r="Q92" s="341"/>
      <c r="R92" s="343"/>
      <c r="S92" s="341"/>
    </row>
    <row r="93" spans="1:19" ht="12.75">
      <c r="A93" s="338"/>
      <c r="B93" s="322"/>
      <c r="C93" s="322" t="s">
        <v>194</v>
      </c>
      <c r="D93" s="323" t="s">
        <v>221</v>
      </c>
      <c r="E93" s="324">
        <v>32.01</v>
      </c>
      <c r="F93" s="324"/>
      <c r="G93" s="324"/>
      <c r="H93" s="324"/>
      <c r="I93" s="324"/>
      <c r="J93" s="324"/>
      <c r="K93" s="324"/>
      <c r="L93" s="325"/>
      <c r="M93" s="324"/>
      <c r="N93" s="324"/>
      <c r="O93" s="324"/>
      <c r="P93" s="341"/>
      <c r="Q93" s="341"/>
      <c r="R93" s="343"/>
      <c r="S93" s="341"/>
    </row>
    <row r="94" spans="1:19" ht="12.75">
      <c r="A94" s="338"/>
      <c r="B94" s="322"/>
      <c r="C94" s="322" t="s">
        <v>196</v>
      </c>
      <c r="D94" s="323" t="s">
        <v>233</v>
      </c>
      <c r="E94" s="324">
        <v>1806.5</v>
      </c>
      <c r="F94" s="324"/>
      <c r="G94" s="324"/>
      <c r="H94" s="324"/>
      <c r="I94" s="324"/>
      <c r="J94" s="324"/>
      <c r="K94" s="324"/>
      <c r="L94" s="325"/>
      <c r="M94" s="324"/>
      <c r="N94" s="324"/>
      <c r="O94" s="324"/>
      <c r="P94" s="341"/>
      <c r="Q94" s="341"/>
      <c r="R94" s="343"/>
      <c r="S94" s="341"/>
    </row>
    <row r="95" spans="1:19" ht="12.75">
      <c r="A95" s="338"/>
      <c r="B95" s="339"/>
      <c r="C95" s="339" t="s">
        <v>198</v>
      </c>
      <c r="D95" s="323" t="s">
        <v>199</v>
      </c>
      <c r="E95" s="341">
        <v>2128.03</v>
      </c>
      <c r="F95" s="341"/>
      <c r="G95" s="341"/>
      <c r="H95" s="341"/>
      <c r="I95" s="341"/>
      <c r="J95" s="341"/>
      <c r="K95" s="341"/>
      <c r="L95" s="342"/>
      <c r="M95" s="341"/>
      <c r="N95" s="341"/>
      <c r="O95" s="341"/>
      <c r="P95" s="341"/>
      <c r="Q95" s="341"/>
      <c r="R95" s="343"/>
      <c r="S95" s="341"/>
    </row>
    <row r="96" spans="1:19" ht="12.75">
      <c r="A96" s="338"/>
      <c r="B96" s="339"/>
      <c r="C96" s="322" t="s">
        <v>200</v>
      </c>
      <c r="D96" s="323" t="s">
        <v>201</v>
      </c>
      <c r="E96" s="341">
        <v>600</v>
      </c>
      <c r="F96" s="341"/>
      <c r="G96" s="341"/>
      <c r="H96" s="341"/>
      <c r="I96" s="341"/>
      <c r="J96" s="341"/>
      <c r="K96" s="341"/>
      <c r="L96" s="342"/>
      <c r="M96" s="341"/>
      <c r="N96" s="341"/>
      <c r="O96" s="341"/>
      <c r="P96" s="341"/>
      <c r="Q96" s="341"/>
      <c r="R96" s="343"/>
      <c r="S96" s="341"/>
    </row>
    <row r="97" spans="1:19" ht="12.75">
      <c r="A97" s="338"/>
      <c r="B97" s="339"/>
      <c r="C97" s="322" t="s">
        <v>243</v>
      </c>
      <c r="D97" s="323" t="s">
        <v>244</v>
      </c>
      <c r="E97" s="341">
        <v>300</v>
      </c>
      <c r="F97" s="341"/>
      <c r="G97" s="341"/>
      <c r="H97" s="341"/>
      <c r="I97" s="341"/>
      <c r="J97" s="341"/>
      <c r="K97" s="341"/>
      <c r="L97" s="342"/>
      <c r="M97" s="341"/>
      <c r="N97" s="341"/>
      <c r="O97" s="341"/>
      <c r="P97" s="341"/>
      <c r="Q97" s="341"/>
      <c r="R97" s="343"/>
      <c r="S97" s="341"/>
    </row>
    <row r="98" spans="1:19" ht="12.75">
      <c r="A98" s="338"/>
      <c r="B98" s="339"/>
      <c r="C98" s="339"/>
      <c r="D98" s="340"/>
      <c r="E98" s="341"/>
      <c r="F98" s="341"/>
      <c r="G98" s="341"/>
      <c r="H98" s="341"/>
      <c r="I98" s="341"/>
      <c r="J98" s="341"/>
      <c r="K98" s="341"/>
      <c r="L98" s="342"/>
      <c r="M98" s="341"/>
      <c r="N98" s="341"/>
      <c r="O98" s="341"/>
      <c r="P98" s="341"/>
      <c r="Q98" s="341"/>
      <c r="R98" s="343"/>
      <c r="S98" s="341"/>
    </row>
    <row r="99" spans="1:19" ht="12.75">
      <c r="A99" s="338"/>
      <c r="B99" s="318" t="s">
        <v>545</v>
      </c>
      <c r="C99" s="318"/>
      <c r="D99" s="319" t="s">
        <v>562</v>
      </c>
      <c r="E99" s="334">
        <f aca="true" t="shared" si="18" ref="E99:O99">SUM(E100:E106)</f>
        <v>16529.000000000004</v>
      </c>
      <c r="F99" s="334">
        <f t="shared" si="18"/>
        <v>0</v>
      </c>
      <c r="G99" s="334">
        <f t="shared" si="18"/>
        <v>0</v>
      </c>
      <c r="H99" s="334">
        <f t="shared" si="18"/>
        <v>0</v>
      </c>
      <c r="I99" s="334">
        <f t="shared" si="18"/>
        <v>0</v>
      </c>
      <c r="J99" s="334">
        <f t="shared" si="18"/>
        <v>0</v>
      </c>
      <c r="K99" s="334">
        <f t="shared" si="18"/>
        <v>0</v>
      </c>
      <c r="L99" s="334">
        <f t="shared" si="18"/>
        <v>0</v>
      </c>
      <c r="M99" s="334">
        <f t="shared" si="18"/>
        <v>0</v>
      </c>
      <c r="N99" s="334">
        <f t="shared" si="18"/>
        <v>0</v>
      </c>
      <c r="O99" s="334">
        <f t="shared" si="18"/>
        <v>0</v>
      </c>
      <c r="P99" s="341"/>
      <c r="Q99" s="341"/>
      <c r="R99" s="343"/>
      <c r="S99" s="341"/>
    </row>
    <row r="100" spans="1:19" ht="22.5">
      <c r="A100" s="338"/>
      <c r="B100" s="322"/>
      <c r="C100" s="322" t="s">
        <v>225</v>
      </c>
      <c r="D100" s="323" t="s">
        <v>226</v>
      </c>
      <c r="E100" s="324">
        <v>8700</v>
      </c>
      <c r="F100" s="324"/>
      <c r="G100" s="324"/>
      <c r="H100" s="324"/>
      <c r="I100" s="324"/>
      <c r="J100" s="324"/>
      <c r="K100" s="324"/>
      <c r="L100" s="325"/>
      <c r="M100" s="324"/>
      <c r="N100" s="324"/>
      <c r="O100" s="324"/>
      <c r="P100" s="341"/>
      <c r="Q100" s="341"/>
      <c r="R100" s="343"/>
      <c r="S100" s="341"/>
    </row>
    <row r="101" spans="1:19" ht="12.75">
      <c r="A101" s="338"/>
      <c r="B101" s="322"/>
      <c r="C101" s="322" t="s">
        <v>192</v>
      </c>
      <c r="D101" s="323" t="s">
        <v>220</v>
      </c>
      <c r="E101" s="324">
        <v>283.45</v>
      </c>
      <c r="F101" s="324"/>
      <c r="G101" s="324"/>
      <c r="H101" s="324"/>
      <c r="I101" s="324"/>
      <c r="J101" s="324"/>
      <c r="K101" s="324"/>
      <c r="L101" s="325"/>
      <c r="M101" s="324"/>
      <c r="N101" s="324"/>
      <c r="O101" s="324"/>
      <c r="P101" s="341"/>
      <c r="Q101" s="341"/>
      <c r="R101" s="343"/>
      <c r="S101" s="341"/>
    </row>
    <row r="102" spans="1:19" ht="12.75">
      <c r="A102" s="338"/>
      <c r="B102" s="322"/>
      <c r="C102" s="322" t="s">
        <v>194</v>
      </c>
      <c r="D102" s="323" t="s">
        <v>221</v>
      </c>
      <c r="E102" s="324">
        <v>45.62</v>
      </c>
      <c r="F102" s="324"/>
      <c r="G102" s="324"/>
      <c r="H102" s="324"/>
      <c r="I102" s="324"/>
      <c r="J102" s="324"/>
      <c r="K102" s="324"/>
      <c r="L102" s="325"/>
      <c r="M102" s="324"/>
      <c r="N102" s="324"/>
      <c r="O102" s="324"/>
      <c r="P102" s="341"/>
      <c r="Q102" s="341"/>
      <c r="R102" s="343"/>
      <c r="S102" s="341"/>
    </row>
    <row r="103" spans="1:19" ht="12.75">
      <c r="A103" s="338"/>
      <c r="B103" s="322"/>
      <c r="C103" s="322" t="s">
        <v>196</v>
      </c>
      <c r="D103" s="323" t="s">
        <v>233</v>
      </c>
      <c r="E103" s="324">
        <v>2182.9</v>
      </c>
      <c r="F103" s="324"/>
      <c r="G103" s="324"/>
      <c r="H103" s="324"/>
      <c r="I103" s="324"/>
      <c r="J103" s="324"/>
      <c r="K103" s="324"/>
      <c r="L103" s="325"/>
      <c r="M103" s="324"/>
      <c r="N103" s="324"/>
      <c r="O103" s="324"/>
      <c r="P103" s="341"/>
      <c r="Q103" s="341"/>
      <c r="R103" s="343"/>
      <c r="S103" s="341"/>
    </row>
    <row r="104" spans="1:19" ht="12.75">
      <c r="A104" s="338"/>
      <c r="B104" s="339"/>
      <c r="C104" s="339" t="s">
        <v>198</v>
      </c>
      <c r="D104" s="323" t="s">
        <v>199</v>
      </c>
      <c r="E104" s="341">
        <v>3633.79</v>
      </c>
      <c r="F104" s="341"/>
      <c r="G104" s="341"/>
      <c r="H104" s="341"/>
      <c r="I104" s="341"/>
      <c r="J104" s="341"/>
      <c r="K104" s="341"/>
      <c r="L104" s="342"/>
      <c r="M104" s="341"/>
      <c r="N104" s="341"/>
      <c r="O104" s="341"/>
      <c r="P104" s="341"/>
      <c r="Q104" s="341"/>
      <c r="R104" s="343"/>
      <c r="S104" s="341"/>
    </row>
    <row r="105" spans="1:19" ht="12.75">
      <c r="A105" s="338"/>
      <c r="B105" s="339"/>
      <c r="C105" s="322" t="s">
        <v>200</v>
      </c>
      <c r="D105" s="323" t="s">
        <v>201</v>
      </c>
      <c r="E105" s="341">
        <v>1344.51</v>
      </c>
      <c r="F105" s="341"/>
      <c r="G105" s="341"/>
      <c r="H105" s="341"/>
      <c r="I105" s="341"/>
      <c r="J105" s="341"/>
      <c r="K105" s="341"/>
      <c r="L105" s="342"/>
      <c r="M105" s="341"/>
      <c r="N105" s="341"/>
      <c r="O105" s="341"/>
      <c r="P105" s="341"/>
      <c r="Q105" s="341"/>
      <c r="R105" s="343"/>
      <c r="S105" s="341"/>
    </row>
    <row r="106" spans="1:19" ht="12.75">
      <c r="A106" s="338"/>
      <c r="B106" s="339"/>
      <c r="C106" s="322" t="s">
        <v>243</v>
      </c>
      <c r="D106" s="323" t="s">
        <v>244</v>
      </c>
      <c r="E106" s="341">
        <v>338.73</v>
      </c>
      <c r="F106" s="341"/>
      <c r="G106" s="341"/>
      <c r="H106" s="341"/>
      <c r="I106" s="341"/>
      <c r="J106" s="341"/>
      <c r="K106" s="341"/>
      <c r="L106" s="342"/>
      <c r="M106" s="341"/>
      <c r="N106" s="341"/>
      <c r="O106" s="341"/>
      <c r="P106" s="341"/>
      <c r="Q106" s="341"/>
      <c r="R106" s="343"/>
      <c r="S106" s="341"/>
    </row>
    <row r="107" spans="1:19" ht="13.5" thickBot="1">
      <c r="A107" s="338"/>
      <c r="B107" s="339"/>
      <c r="C107" s="339"/>
      <c r="D107" s="340"/>
      <c r="E107" s="341"/>
      <c r="F107" s="341"/>
      <c r="G107" s="341"/>
      <c r="H107" s="341"/>
      <c r="I107" s="341"/>
      <c r="J107" s="341"/>
      <c r="K107" s="341"/>
      <c r="L107" s="342"/>
      <c r="M107" s="341"/>
      <c r="N107" s="341"/>
      <c r="O107" s="341"/>
      <c r="P107" s="341"/>
      <c r="Q107" s="341"/>
      <c r="R107" s="343"/>
      <c r="S107" s="341"/>
    </row>
    <row r="108" spans="1:19" ht="23.25" thickBot="1">
      <c r="A108" s="313" t="s">
        <v>59</v>
      </c>
      <c r="B108" s="314"/>
      <c r="C108" s="314"/>
      <c r="D108" s="344" t="s">
        <v>250</v>
      </c>
      <c r="E108" s="316">
        <f aca="true" t="shared" si="19" ref="E108:S108">SUM(E109,E122)</f>
        <v>151795</v>
      </c>
      <c r="F108" s="316">
        <f t="shared" si="19"/>
        <v>154853</v>
      </c>
      <c r="G108" s="316">
        <f t="shared" si="19"/>
        <v>102553</v>
      </c>
      <c r="H108" s="316">
        <f t="shared" si="19"/>
        <v>30808</v>
      </c>
      <c r="I108" s="316">
        <f t="shared" si="19"/>
        <v>61095</v>
      </c>
      <c r="J108" s="316">
        <f t="shared" si="19"/>
        <v>0</v>
      </c>
      <c r="K108" s="316">
        <f t="shared" si="19"/>
        <v>10650</v>
      </c>
      <c r="L108" s="316">
        <f t="shared" si="19"/>
        <v>0</v>
      </c>
      <c r="M108" s="316">
        <f t="shared" si="19"/>
        <v>0</v>
      </c>
      <c r="N108" s="316">
        <f t="shared" si="19"/>
        <v>0</v>
      </c>
      <c r="O108" s="316">
        <f t="shared" si="19"/>
        <v>52300</v>
      </c>
      <c r="P108" s="316">
        <f t="shared" si="19"/>
        <v>52300</v>
      </c>
      <c r="Q108" s="316">
        <f t="shared" si="19"/>
        <v>0</v>
      </c>
      <c r="R108" s="316">
        <f t="shared" si="19"/>
        <v>0</v>
      </c>
      <c r="S108" s="316">
        <f t="shared" si="19"/>
        <v>0</v>
      </c>
    </row>
    <row r="109" spans="1:19" ht="12.75">
      <c r="A109" s="317"/>
      <c r="B109" s="318" t="s">
        <v>61</v>
      </c>
      <c r="C109" s="318"/>
      <c r="D109" s="319" t="s">
        <v>251</v>
      </c>
      <c r="E109" s="334">
        <f aca="true" t="shared" si="20" ref="E109:Q109">SUM(E110:E121)</f>
        <v>149795</v>
      </c>
      <c r="F109" s="334">
        <f t="shared" si="20"/>
        <v>152853</v>
      </c>
      <c r="G109" s="334">
        <f t="shared" si="20"/>
        <v>100553</v>
      </c>
      <c r="H109" s="334">
        <f t="shared" si="20"/>
        <v>29483</v>
      </c>
      <c r="I109" s="334">
        <f t="shared" si="20"/>
        <v>60420</v>
      </c>
      <c r="J109" s="334">
        <f t="shared" si="20"/>
        <v>0</v>
      </c>
      <c r="K109" s="334">
        <f t="shared" si="20"/>
        <v>10650</v>
      </c>
      <c r="L109" s="334">
        <f t="shared" si="20"/>
        <v>0</v>
      </c>
      <c r="M109" s="334">
        <f t="shared" si="20"/>
        <v>0</v>
      </c>
      <c r="N109" s="334">
        <f t="shared" si="20"/>
        <v>0</v>
      </c>
      <c r="O109" s="334">
        <f t="shared" si="20"/>
        <v>52300</v>
      </c>
      <c r="P109" s="334">
        <f t="shared" si="20"/>
        <v>52300</v>
      </c>
      <c r="Q109" s="334">
        <f t="shared" si="20"/>
        <v>0</v>
      </c>
      <c r="R109" s="334">
        <f>SUM(R110:R120)</f>
        <v>0</v>
      </c>
      <c r="S109" s="334">
        <f>SUM(S110:S120)</f>
        <v>0</v>
      </c>
    </row>
    <row r="110" spans="1:19" ht="22.5">
      <c r="A110" s="321"/>
      <c r="B110" s="322"/>
      <c r="C110" s="322" t="s">
        <v>225</v>
      </c>
      <c r="D110" s="323" t="s">
        <v>226</v>
      </c>
      <c r="E110" s="324">
        <v>10650</v>
      </c>
      <c r="F110" s="324">
        <v>10650</v>
      </c>
      <c r="G110" s="324">
        <v>10650</v>
      </c>
      <c r="H110" s="324"/>
      <c r="I110" s="324"/>
      <c r="J110" s="324"/>
      <c r="K110" s="324">
        <v>10650</v>
      </c>
      <c r="L110" s="325"/>
      <c r="M110" s="324"/>
      <c r="N110" s="324"/>
      <c r="O110" s="324"/>
      <c r="P110" s="324"/>
      <c r="Q110" s="324"/>
      <c r="R110" s="335"/>
      <c r="S110" s="324"/>
    </row>
    <row r="111" spans="1:19" ht="12.75">
      <c r="A111" s="321"/>
      <c r="B111" s="322"/>
      <c r="C111" s="322" t="s">
        <v>192</v>
      </c>
      <c r="D111" s="323" t="s">
        <v>220</v>
      </c>
      <c r="E111" s="324">
        <v>2183</v>
      </c>
      <c r="F111" s="324">
        <v>2183</v>
      </c>
      <c r="G111" s="324">
        <v>2183</v>
      </c>
      <c r="H111" s="324">
        <v>2183</v>
      </c>
      <c r="I111" s="324"/>
      <c r="J111" s="324"/>
      <c r="K111" s="324"/>
      <c r="L111" s="325"/>
      <c r="M111" s="324"/>
      <c r="N111" s="324"/>
      <c r="O111" s="324"/>
      <c r="P111" s="324"/>
      <c r="Q111" s="324"/>
      <c r="R111" s="335"/>
      <c r="S111" s="324"/>
    </row>
    <row r="112" spans="1:19" ht="12.75">
      <c r="A112" s="321"/>
      <c r="B112" s="322"/>
      <c r="C112" s="322" t="s">
        <v>194</v>
      </c>
      <c r="D112" s="323" t="s">
        <v>221</v>
      </c>
      <c r="E112" s="324">
        <v>300</v>
      </c>
      <c r="F112" s="324">
        <v>300</v>
      </c>
      <c r="G112" s="324">
        <v>300</v>
      </c>
      <c r="H112" s="324">
        <v>300</v>
      </c>
      <c r="I112" s="324"/>
      <c r="J112" s="324"/>
      <c r="K112" s="324"/>
      <c r="L112" s="325"/>
      <c r="M112" s="324"/>
      <c r="N112" s="324"/>
      <c r="O112" s="324"/>
      <c r="P112" s="324"/>
      <c r="Q112" s="324"/>
      <c r="R112" s="335"/>
      <c r="S112" s="324"/>
    </row>
    <row r="113" spans="1:19" ht="12.75">
      <c r="A113" s="321"/>
      <c r="B113" s="322"/>
      <c r="C113" s="322" t="s">
        <v>196</v>
      </c>
      <c r="D113" s="323" t="s">
        <v>233</v>
      </c>
      <c r="E113" s="324">
        <v>23458</v>
      </c>
      <c r="F113" s="324">
        <v>27000</v>
      </c>
      <c r="G113" s="324">
        <v>27000</v>
      </c>
      <c r="H113" s="324">
        <v>27000</v>
      </c>
      <c r="I113" s="324"/>
      <c r="J113" s="324"/>
      <c r="K113" s="324"/>
      <c r="L113" s="325"/>
      <c r="M113" s="324"/>
      <c r="N113" s="324"/>
      <c r="O113" s="324"/>
      <c r="P113" s="324"/>
      <c r="Q113" s="324"/>
      <c r="R113" s="335"/>
      <c r="S113" s="324"/>
    </row>
    <row r="114" spans="1:19" ht="12.75">
      <c r="A114" s="321"/>
      <c r="B114" s="322"/>
      <c r="C114" s="322" t="s">
        <v>198</v>
      </c>
      <c r="D114" s="323" t="s">
        <v>199</v>
      </c>
      <c r="E114" s="324">
        <v>16218</v>
      </c>
      <c r="F114" s="324">
        <v>16500</v>
      </c>
      <c r="G114" s="324">
        <v>16500</v>
      </c>
      <c r="H114" s="324"/>
      <c r="I114" s="324">
        <v>16500</v>
      </c>
      <c r="J114" s="324"/>
      <c r="K114" s="324"/>
      <c r="L114" s="325"/>
      <c r="M114" s="324"/>
      <c r="N114" s="324"/>
      <c r="O114" s="324"/>
      <c r="P114" s="324"/>
      <c r="Q114" s="324"/>
      <c r="R114" s="335"/>
      <c r="S114" s="324"/>
    </row>
    <row r="115" spans="1:19" ht="12.75">
      <c r="A115" s="321"/>
      <c r="B115" s="322"/>
      <c r="C115" s="322" t="s">
        <v>214</v>
      </c>
      <c r="D115" s="323" t="s">
        <v>215</v>
      </c>
      <c r="E115" s="324">
        <v>25564</v>
      </c>
      <c r="F115" s="324">
        <v>25600</v>
      </c>
      <c r="G115" s="324">
        <v>25600</v>
      </c>
      <c r="H115" s="324"/>
      <c r="I115" s="324">
        <v>25600</v>
      </c>
      <c r="J115" s="324"/>
      <c r="K115" s="324"/>
      <c r="L115" s="325"/>
      <c r="M115" s="324"/>
      <c r="N115" s="324"/>
      <c r="O115" s="324"/>
      <c r="P115" s="324"/>
      <c r="Q115" s="324"/>
      <c r="R115" s="335"/>
      <c r="S115" s="324"/>
    </row>
    <row r="116" spans="1:19" ht="12.75">
      <c r="A116" s="321"/>
      <c r="B116" s="322"/>
      <c r="C116" s="322" t="s">
        <v>204</v>
      </c>
      <c r="D116" s="323" t="s">
        <v>205</v>
      </c>
      <c r="E116" s="324">
        <v>6000</v>
      </c>
      <c r="F116" s="324">
        <v>5000</v>
      </c>
      <c r="G116" s="324">
        <v>5000</v>
      </c>
      <c r="H116" s="324"/>
      <c r="I116" s="324">
        <v>5000</v>
      </c>
      <c r="J116" s="324"/>
      <c r="K116" s="324"/>
      <c r="L116" s="325"/>
      <c r="M116" s="324"/>
      <c r="N116" s="324"/>
      <c r="O116" s="324"/>
      <c r="P116" s="324"/>
      <c r="Q116" s="324"/>
      <c r="R116" s="335"/>
      <c r="S116" s="324"/>
    </row>
    <row r="117" spans="1:19" ht="12.75">
      <c r="A117" s="321"/>
      <c r="B117" s="322"/>
      <c r="C117" s="322" t="s">
        <v>235</v>
      </c>
      <c r="D117" s="323" t="s">
        <v>236</v>
      </c>
      <c r="E117" s="324">
        <v>600</v>
      </c>
      <c r="F117" s="324">
        <v>720</v>
      </c>
      <c r="G117" s="324">
        <v>720</v>
      </c>
      <c r="H117" s="324"/>
      <c r="I117" s="324">
        <v>720</v>
      </c>
      <c r="J117" s="324"/>
      <c r="K117" s="324"/>
      <c r="L117" s="325"/>
      <c r="M117" s="324"/>
      <c r="N117" s="324"/>
      <c r="O117" s="324"/>
      <c r="P117" s="324"/>
      <c r="Q117" s="324"/>
      <c r="R117" s="335"/>
      <c r="S117" s="324"/>
    </row>
    <row r="118" spans="1:19" ht="12.75">
      <c r="A118" s="321"/>
      <c r="B118" s="322"/>
      <c r="C118" s="322" t="s">
        <v>200</v>
      </c>
      <c r="D118" s="323" t="s">
        <v>201</v>
      </c>
      <c r="E118" s="324">
        <v>7662</v>
      </c>
      <c r="F118" s="324">
        <v>7500</v>
      </c>
      <c r="G118" s="324">
        <v>7500</v>
      </c>
      <c r="H118" s="324"/>
      <c r="I118" s="324">
        <v>7500</v>
      </c>
      <c r="J118" s="324"/>
      <c r="K118" s="324"/>
      <c r="L118" s="325"/>
      <c r="M118" s="324"/>
      <c r="N118" s="324"/>
      <c r="O118" s="324"/>
      <c r="P118" s="324"/>
      <c r="Q118" s="324"/>
      <c r="R118" s="335"/>
      <c r="S118" s="324"/>
    </row>
    <row r="119" spans="1:19" ht="12.75">
      <c r="A119" s="321"/>
      <c r="B119" s="322"/>
      <c r="C119" s="322" t="s">
        <v>243</v>
      </c>
      <c r="D119" s="323" t="s">
        <v>244</v>
      </c>
      <c r="E119" s="324">
        <v>100</v>
      </c>
      <c r="F119" s="324">
        <v>100</v>
      </c>
      <c r="G119" s="324">
        <v>100</v>
      </c>
      <c r="H119" s="324"/>
      <c r="I119" s="324">
        <v>100</v>
      </c>
      <c r="J119" s="324"/>
      <c r="K119" s="324"/>
      <c r="L119" s="325"/>
      <c r="M119" s="324"/>
      <c r="N119" s="324"/>
      <c r="O119" s="324"/>
      <c r="P119" s="324"/>
      <c r="Q119" s="324"/>
      <c r="R119" s="335"/>
      <c r="S119" s="324"/>
    </row>
    <row r="120" spans="1:19" ht="12.75">
      <c r="A120" s="321"/>
      <c r="B120" s="322"/>
      <c r="C120" s="322" t="s">
        <v>202</v>
      </c>
      <c r="D120" s="323" t="s">
        <v>203</v>
      </c>
      <c r="E120" s="324">
        <v>4760</v>
      </c>
      <c r="F120" s="324">
        <v>5000</v>
      </c>
      <c r="G120" s="324">
        <v>5000</v>
      </c>
      <c r="H120" s="324"/>
      <c r="I120" s="324">
        <v>5000</v>
      </c>
      <c r="J120" s="324"/>
      <c r="K120" s="324"/>
      <c r="L120" s="325"/>
      <c r="M120" s="324"/>
      <c r="N120" s="324"/>
      <c r="O120" s="324">
        <v>52300</v>
      </c>
      <c r="P120" s="324">
        <v>52300</v>
      </c>
      <c r="Q120" s="324"/>
      <c r="R120" s="335"/>
      <c r="S120" s="324"/>
    </row>
    <row r="121" spans="1:19" ht="12.75">
      <c r="A121" s="353"/>
      <c r="B121" s="339"/>
      <c r="C121" s="339" t="s">
        <v>216</v>
      </c>
      <c r="D121" s="340" t="s">
        <v>563</v>
      </c>
      <c r="E121" s="341">
        <v>52300</v>
      </c>
      <c r="F121" s="341">
        <v>52300</v>
      </c>
      <c r="G121" s="341"/>
      <c r="H121" s="341"/>
      <c r="I121" s="341"/>
      <c r="J121" s="341"/>
      <c r="K121" s="341"/>
      <c r="L121" s="342"/>
      <c r="M121" s="341"/>
      <c r="N121" s="341"/>
      <c r="O121" s="341"/>
      <c r="P121" s="341"/>
      <c r="Q121" s="341"/>
      <c r="R121" s="343"/>
      <c r="S121" s="341"/>
    </row>
    <row r="122" spans="1:19" ht="12.75">
      <c r="A122" s="353"/>
      <c r="B122" s="361" t="s">
        <v>252</v>
      </c>
      <c r="C122" s="361"/>
      <c r="D122" s="362" t="s">
        <v>253</v>
      </c>
      <c r="E122" s="363">
        <f aca="true" t="shared" si="21" ref="E122:S122">SUM(E123:E127)</f>
        <v>2000</v>
      </c>
      <c r="F122" s="363">
        <f t="shared" si="21"/>
        <v>2000</v>
      </c>
      <c r="G122" s="363">
        <f t="shared" si="21"/>
        <v>2000</v>
      </c>
      <c r="H122" s="363">
        <f t="shared" si="21"/>
        <v>1325</v>
      </c>
      <c r="I122" s="363">
        <f t="shared" si="21"/>
        <v>675</v>
      </c>
      <c r="J122" s="363">
        <f t="shared" si="21"/>
        <v>0</v>
      </c>
      <c r="K122" s="363">
        <f t="shared" si="21"/>
        <v>0</v>
      </c>
      <c r="L122" s="364">
        <f t="shared" si="21"/>
        <v>0</v>
      </c>
      <c r="M122" s="363">
        <f t="shared" si="21"/>
        <v>0</v>
      </c>
      <c r="N122" s="363">
        <f t="shared" si="21"/>
        <v>0</v>
      </c>
      <c r="O122" s="363">
        <f t="shared" si="21"/>
        <v>0</v>
      </c>
      <c r="P122" s="363">
        <f t="shared" si="21"/>
        <v>0</v>
      </c>
      <c r="Q122" s="363">
        <f t="shared" si="21"/>
        <v>0</v>
      </c>
      <c r="R122" s="365">
        <f t="shared" si="21"/>
        <v>0</v>
      </c>
      <c r="S122" s="363">
        <f t="shared" si="21"/>
        <v>0</v>
      </c>
    </row>
    <row r="123" spans="1:19" ht="12.75">
      <c r="A123" s="353"/>
      <c r="B123" s="348"/>
      <c r="C123" s="322" t="s">
        <v>192</v>
      </c>
      <c r="D123" s="323" t="s">
        <v>220</v>
      </c>
      <c r="E123" s="354">
        <v>300</v>
      </c>
      <c r="F123" s="354">
        <v>300</v>
      </c>
      <c r="G123" s="354">
        <v>300</v>
      </c>
      <c r="H123" s="354">
        <v>300</v>
      </c>
      <c r="I123" s="354"/>
      <c r="J123" s="354"/>
      <c r="K123" s="354"/>
      <c r="L123" s="355"/>
      <c r="M123" s="354"/>
      <c r="N123" s="354"/>
      <c r="O123" s="354"/>
      <c r="P123" s="354"/>
      <c r="Q123" s="354"/>
      <c r="R123" s="356"/>
      <c r="S123" s="354"/>
    </row>
    <row r="124" spans="1:19" ht="12.75">
      <c r="A124" s="353"/>
      <c r="B124" s="348"/>
      <c r="C124" s="322" t="s">
        <v>194</v>
      </c>
      <c r="D124" s="323" t="s">
        <v>221</v>
      </c>
      <c r="E124" s="354">
        <v>25</v>
      </c>
      <c r="F124" s="354">
        <v>25</v>
      </c>
      <c r="G124" s="354">
        <v>25</v>
      </c>
      <c r="H124" s="354">
        <v>25</v>
      </c>
      <c r="I124" s="354"/>
      <c r="J124" s="354"/>
      <c r="K124" s="354"/>
      <c r="L124" s="355"/>
      <c r="M124" s="354"/>
      <c r="N124" s="354"/>
      <c r="O124" s="354"/>
      <c r="P124" s="354"/>
      <c r="Q124" s="354"/>
      <c r="R124" s="356"/>
      <c r="S124" s="354"/>
    </row>
    <row r="125" spans="1:19" ht="12.75">
      <c r="A125" s="353"/>
      <c r="B125" s="348"/>
      <c r="C125" s="322" t="s">
        <v>196</v>
      </c>
      <c r="D125" s="323" t="s">
        <v>233</v>
      </c>
      <c r="E125" s="354">
        <v>1000</v>
      </c>
      <c r="F125" s="354">
        <v>1000</v>
      </c>
      <c r="G125" s="354">
        <v>1000</v>
      </c>
      <c r="H125" s="354">
        <v>1000</v>
      </c>
      <c r="I125" s="354"/>
      <c r="J125" s="354"/>
      <c r="K125" s="354"/>
      <c r="L125" s="355"/>
      <c r="M125" s="354"/>
      <c r="N125" s="354"/>
      <c r="O125" s="354"/>
      <c r="P125" s="354"/>
      <c r="Q125" s="354"/>
      <c r="R125" s="356"/>
      <c r="S125" s="354"/>
    </row>
    <row r="126" spans="1:19" ht="12.75">
      <c r="A126" s="353"/>
      <c r="B126" s="348"/>
      <c r="C126" s="322" t="s">
        <v>198</v>
      </c>
      <c r="D126" s="323" t="s">
        <v>199</v>
      </c>
      <c r="E126" s="354">
        <v>375</v>
      </c>
      <c r="F126" s="354">
        <v>375</v>
      </c>
      <c r="G126" s="354">
        <v>375</v>
      </c>
      <c r="H126" s="354"/>
      <c r="I126" s="354">
        <v>375</v>
      </c>
      <c r="J126" s="354"/>
      <c r="K126" s="354"/>
      <c r="L126" s="355"/>
      <c r="M126" s="354"/>
      <c r="N126" s="354"/>
      <c r="O126" s="354"/>
      <c r="P126" s="354"/>
      <c r="Q126" s="354"/>
      <c r="R126" s="356"/>
      <c r="S126" s="354"/>
    </row>
    <row r="127" spans="1:19" ht="13.5" thickBot="1">
      <c r="A127" s="353"/>
      <c r="B127" s="366"/>
      <c r="C127" s="366" t="s">
        <v>200</v>
      </c>
      <c r="D127" s="367" t="s">
        <v>201</v>
      </c>
      <c r="E127" s="368">
        <v>300</v>
      </c>
      <c r="F127" s="368">
        <v>300</v>
      </c>
      <c r="G127" s="368">
        <v>300</v>
      </c>
      <c r="H127" s="368"/>
      <c r="I127" s="368">
        <v>300</v>
      </c>
      <c r="J127" s="368"/>
      <c r="K127" s="368"/>
      <c r="L127" s="369"/>
      <c r="M127" s="368"/>
      <c r="N127" s="368"/>
      <c r="O127" s="368"/>
      <c r="P127" s="368"/>
      <c r="Q127" s="368"/>
      <c r="R127" s="370"/>
      <c r="S127" s="368"/>
    </row>
    <row r="128" spans="1:19" ht="45.75" thickBot="1">
      <c r="A128" s="313" t="s">
        <v>65</v>
      </c>
      <c r="B128" s="314"/>
      <c r="C128" s="314"/>
      <c r="D128" s="344" t="s">
        <v>254</v>
      </c>
      <c r="E128" s="316">
        <f aca="true" t="shared" si="22" ref="E128:S128">SUM(E129)</f>
        <v>36000</v>
      </c>
      <c r="F128" s="316">
        <f t="shared" si="22"/>
        <v>53000</v>
      </c>
      <c r="G128" s="316">
        <f t="shared" si="22"/>
        <v>53000</v>
      </c>
      <c r="H128" s="316">
        <f t="shared" si="22"/>
        <v>50000</v>
      </c>
      <c r="I128" s="316">
        <f t="shared" si="22"/>
        <v>3000</v>
      </c>
      <c r="J128" s="316">
        <f t="shared" si="22"/>
        <v>0</v>
      </c>
      <c r="K128" s="316">
        <f t="shared" si="22"/>
        <v>0</v>
      </c>
      <c r="L128" s="345">
        <f t="shared" si="22"/>
        <v>0</v>
      </c>
      <c r="M128" s="316">
        <f t="shared" si="22"/>
        <v>0</v>
      </c>
      <c r="N128" s="316">
        <f t="shared" si="22"/>
        <v>0</v>
      </c>
      <c r="O128" s="316">
        <f t="shared" si="22"/>
        <v>0</v>
      </c>
      <c r="P128" s="316">
        <f t="shared" si="22"/>
        <v>0</v>
      </c>
      <c r="Q128" s="316">
        <f t="shared" si="22"/>
        <v>0</v>
      </c>
      <c r="R128" s="346">
        <f t="shared" si="22"/>
        <v>0</v>
      </c>
      <c r="S128" s="316">
        <f t="shared" si="22"/>
        <v>0</v>
      </c>
    </row>
    <row r="129" spans="1:19" ht="31.5">
      <c r="A129" s="317"/>
      <c r="B129" s="318" t="s">
        <v>255</v>
      </c>
      <c r="C129" s="318"/>
      <c r="D129" s="319" t="s">
        <v>256</v>
      </c>
      <c r="E129" s="334">
        <f>SUM(E130:E131)</f>
        <v>36000</v>
      </c>
      <c r="F129" s="334">
        <f>SUM(F130:F132)</f>
        <v>53000</v>
      </c>
      <c r="G129" s="334">
        <f>SUM(G130:G132)</f>
        <v>53000</v>
      </c>
      <c r="H129" s="334">
        <f>SUM(H130:H132)</f>
        <v>50000</v>
      </c>
      <c r="I129" s="334">
        <f>SUM(I130:I132)</f>
        <v>3000</v>
      </c>
      <c r="J129" s="334">
        <f aca="true" t="shared" si="23" ref="J129:S129">SUM(J130:J131)</f>
        <v>0</v>
      </c>
      <c r="K129" s="334">
        <f t="shared" si="23"/>
        <v>0</v>
      </c>
      <c r="L129" s="347">
        <f t="shared" si="23"/>
        <v>0</v>
      </c>
      <c r="M129" s="334">
        <f t="shared" si="23"/>
        <v>0</v>
      </c>
      <c r="N129" s="334">
        <f t="shared" si="23"/>
        <v>0</v>
      </c>
      <c r="O129" s="334">
        <f t="shared" si="23"/>
        <v>0</v>
      </c>
      <c r="P129" s="334">
        <f t="shared" si="23"/>
        <v>0</v>
      </c>
      <c r="Q129" s="334">
        <f t="shared" si="23"/>
        <v>0</v>
      </c>
      <c r="R129" s="320">
        <f t="shared" si="23"/>
        <v>0</v>
      </c>
      <c r="S129" s="334">
        <f t="shared" si="23"/>
        <v>0</v>
      </c>
    </row>
    <row r="130" spans="1:19" ht="12.75">
      <c r="A130" s="321"/>
      <c r="B130" s="322"/>
      <c r="C130" s="322" t="s">
        <v>257</v>
      </c>
      <c r="D130" s="323" t="s">
        <v>258</v>
      </c>
      <c r="E130" s="324">
        <v>34400</v>
      </c>
      <c r="F130" s="324">
        <v>50000</v>
      </c>
      <c r="G130" s="324">
        <v>50000</v>
      </c>
      <c r="H130" s="324">
        <v>50000</v>
      </c>
      <c r="I130" s="324"/>
      <c r="J130" s="324"/>
      <c r="K130" s="324"/>
      <c r="L130" s="325"/>
      <c r="M130" s="324"/>
      <c r="N130" s="324"/>
      <c r="O130" s="324"/>
      <c r="P130" s="324"/>
      <c r="Q130" s="324"/>
      <c r="R130" s="335"/>
      <c r="S130" s="324"/>
    </row>
    <row r="131" spans="1:19" ht="12.75">
      <c r="A131" s="321"/>
      <c r="B131" s="322"/>
      <c r="C131" s="322" t="s">
        <v>200</v>
      </c>
      <c r="D131" s="323" t="s">
        <v>201</v>
      </c>
      <c r="E131" s="324">
        <v>1600</v>
      </c>
      <c r="F131" s="324">
        <v>0</v>
      </c>
      <c r="G131" s="324">
        <v>0</v>
      </c>
      <c r="H131" s="324"/>
      <c r="I131" s="324">
        <v>0</v>
      </c>
      <c r="J131" s="324"/>
      <c r="K131" s="324"/>
      <c r="L131" s="325"/>
      <c r="M131" s="324"/>
      <c r="N131" s="324"/>
      <c r="O131" s="324"/>
      <c r="P131" s="324"/>
      <c r="Q131" s="324"/>
      <c r="R131" s="335"/>
      <c r="S131" s="324"/>
    </row>
    <row r="132" spans="1:19" ht="23.25" thickBot="1">
      <c r="A132" s="338"/>
      <c r="B132" s="339"/>
      <c r="C132" s="339" t="s">
        <v>314</v>
      </c>
      <c r="D132" s="340" t="s">
        <v>315</v>
      </c>
      <c r="E132" s="341">
        <v>0</v>
      </c>
      <c r="F132" s="341">
        <v>3000</v>
      </c>
      <c r="G132" s="341">
        <v>3000</v>
      </c>
      <c r="H132" s="341"/>
      <c r="I132" s="341">
        <v>3000</v>
      </c>
      <c r="J132" s="341"/>
      <c r="K132" s="341"/>
      <c r="L132" s="342"/>
      <c r="M132" s="341"/>
      <c r="N132" s="341"/>
      <c r="O132" s="341"/>
      <c r="P132" s="341"/>
      <c r="Q132" s="341"/>
      <c r="R132" s="343"/>
      <c r="S132" s="341"/>
    </row>
    <row r="133" spans="1:19" ht="13.5" thickBot="1">
      <c r="A133" s="313" t="s">
        <v>259</v>
      </c>
      <c r="B133" s="314"/>
      <c r="C133" s="314"/>
      <c r="D133" s="344" t="s">
        <v>260</v>
      </c>
      <c r="E133" s="316">
        <f aca="true" t="shared" si="24" ref="E133:S134">SUM(E134)</f>
        <v>255000</v>
      </c>
      <c r="F133" s="316">
        <f t="shared" si="24"/>
        <v>350000</v>
      </c>
      <c r="G133" s="316">
        <f t="shared" si="24"/>
        <v>350000</v>
      </c>
      <c r="H133" s="316">
        <f t="shared" si="24"/>
        <v>0</v>
      </c>
      <c r="I133" s="316">
        <f t="shared" si="24"/>
        <v>0</v>
      </c>
      <c r="J133" s="316">
        <f t="shared" si="24"/>
        <v>0</v>
      </c>
      <c r="K133" s="316">
        <f t="shared" si="24"/>
        <v>0</v>
      </c>
      <c r="L133" s="345">
        <f t="shared" si="24"/>
        <v>0</v>
      </c>
      <c r="M133" s="316">
        <f t="shared" si="24"/>
        <v>0</v>
      </c>
      <c r="N133" s="316">
        <f t="shared" si="24"/>
        <v>350000</v>
      </c>
      <c r="O133" s="316">
        <f t="shared" si="24"/>
        <v>0</v>
      </c>
      <c r="P133" s="316">
        <f t="shared" si="24"/>
        <v>0</v>
      </c>
      <c r="Q133" s="316">
        <f t="shared" si="24"/>
        <v>0</v>
      </c>
      <c r="R133" s="346">
        <f t="shared" si="24"/>
        <v>0</v>
      </c>
      <c r="S133" s="316">
        <f t="shared" si="24"/>
        <v>0</v>
      </c>
    </row>
    <row r="134" spans="1:19" ht="21">
      <c r="A134" s="317"/>
      <c r="B134" s="318" t="s">
        <v>261</v>
      </c>
      <c r="C134" s="318"/>
      <c r="D134" s="319" t="s">
        <v>262</v>
      </c>
      <c r="E134" s="334">
        <f t="shared" si="24"/>
        <v>255000</v>
      </c>
      <c r="F134" s="334">
        <f t="shared" si="24"/>
        <v>350000</v>
      </c>
      <c r="G134" s="334">
        <f t="shared" si="24"/>
        <v>350000</v>
      </c>
      <c r="H134" s="334">
        <f t="shared" si="24"/>
        <v>0</v>
      </c>
      <c r="I134" s="334">
        <f t="shared" si="24"/>
        <v>0</v>
      </c>
      <c r="J134" s="334">
        <f t="shared" si="24"/>
        <v>0</v>
      </c>
      <c r="K134" s="334">
        <f t="shared" si="24"/>
        <v>0</v>
      </c>
      <c r="L134" s="347">
        <f t="shared" si="24"/>
        <v>0</v>
      </c>
      <c r="M134" s="334">
        <f t="shared" si="24"/>
        <v>0</v>
      </c>
      <c r="N134" s="334">
        <f t="shared" si="24"/>
        <v>350000</v>
      </c>
      <c r="O134" s="334">
        <f t="shared" si="24"/>
        <v>0</v>
      </c>
      <c r="P134" s="334">
        <f t="shared" si="24"/>
        <v>0</v>
      </c>
      <c r="Q134" s="334">
        <f t="shared" si="24"/>
        <v>0</v>
      </c>
      <c r="R134" s="320">
        <f t="shared" si="24"/>
        <v>0</v>
      </c>
      <c r="S134" s="334">
        <f t="shared" si="24"/>
        <v>0</v>
      </c>
    </row>
    <row r="135" spans="1:19" ht="45.75" thickBot="1">
      <c r="A135" s="321"/>
      <c r="B135" s="322"/>
      <c r="C135" s="322" t="s">
        <v>263</v>
      </c>
      <c r="D135" s="323" t="s">
        <v>264</v>
      </c>
      <c r="E135" s="324">
        <v>255000</v>
      </c>
      <c r="F135" s="324">
        <v>350000</v>
      </c>
      <c r="G135" s="324">
        <v>350000</v>
      </c>
      <c r="H135" s="324"/>
      <c r="I135" s="324"/>
      <c r="J135" s="324"/>
      <c r="K135" s="324"/>
      <c r="L135" s="325"/>
      <c r="M135" s="324"/>
      <c r="N135" s="324">
        <v>350000</v>
      </c>
      <c r="O135" s="324"/>
      <c r="P135" s="324"/>
      <c r="Q135" s="324"/>
      <c r="R135" s="335"/>
      <c r="S135" s="324"/>
    </row>
    <row r="136" spans="1:19" ht="13.5" thickBot="1">
      <c r="A136" s="313" t="s">
        <v>105</v>
      </c>
      <c r="B136" s="314"/>
      <c r="C136" s="314"/>
      <c r="D136" s="344" t="s">
        <v>106</v>
      </c>
      <c r="E136" s="316">
        <f aca="true" t="shared" si="25" ref="E136:S137">SUM(E137)</f>
        <v>27000</v>
      </c>
      <c r="F136" s="316">
        <f t="shared" si="25"/>
        <v>85000</v>
      </c>
      <c r="G136" s="316">
        <f t="shared" si="25"/>
        <v>85000</v>
      </c>
      <c r="H136" s="316">
        <f t="shared" si="25"/>
        <v>0</v>
      </c>
      <c r="I136" s="316">
        <f t="shared" si="25"/>
        <v>85000</v>
      </c>
      <c r="J136" s="316">
        <f t="shared" si="25"/>
        <v>0</v>
      </c>
      <c r="K136" s="316">
        <f t="shared" si="25"/>
        <v>0</v>
      </c>
      <c r="L136" s="345">
        <f t="shared" si="25"/>
        <v>0</v>
      </c>
      <c r="M136" s="316">
        <f t="shared" si="25"/>
        <v>0</v>
      </c>
      <c r="N136" s="316">
        <f t="shared" si="25"/>
        <v>0</v>
      </c>
      <c r="O136" s="316">
        <f t="shared" si="25"/>
        <v>0</v>
      </c>
      <c r="P136" s="316">
        <f t="shared" si="25"/>
        <v>0</v>
      </c>
      <c r="Q136" s="316">
        <f t="shared" si="25"/>
        <v>0</v>
      </c>
      <c r="R136" s="346">
        <f t="shared" si="25"/>
        <v>0</v>
      </c>
      <c r="S136" s="316">
        <f t="shared" si="25"/>
        <v>0</v>
      </c>
    </row>
    <row r="137" spans="1:19" ht="12.75">
      <c r="A137" s="317"/>
      <c r="B137" s="318" t="s">
        <v>265</v>
      </c>
      <c r="C137" s="318"/>
      <c r="D137" s="319" t="s">
        <v>266</v>
      </c>
      <c r="E137" s="334">
        <f t="shared" si="25"/>
        <v>27000</v>
      </c>
      <c r="F137" s="334">
        <f t="shared" si="25"/>
        <v>85000</v>
      </c>
      <c r="G137" s="334">
        <f t="shared" si="25"/>
        <v>85000</v>
      </c>
      <c r="H137" s="334">
        <f t="shared" si="25"/>
        <v>0</v>
      </c>
      <c r="I137" s="334">
        <f t="shared" si="25"/>
        <v>85000</v>
      </c>
      <c r="J137" s="334">
        <f t="shared" si="25"/>
        <v>0</v>
      </c>
      <c r="K137" s="334">
        <f t="shared" si="25"/>
        <v>0</v>
      </c>
      <c r="L137" s="347">
        <f t="shared" si="25"/>
        <v>0</v>
      </c>
      <c r="M137" s="334">
        <f t="shared" si="25"/>
        <v>0</v>
      </c>
      <c r="N137" s="334">
        <f t="shared" si="25"/>
        <v>0</v>
      </c>
      <c r="O137" s="334">
        <f t="shared" si="25"/>
        <v>0</v>
      </c>
      <c r="P137" s="334">
        <f t="shared" si="25"/>
        <v>0</v>
      </c>
      <c r="Q137" s="334">
        <f t="shared" si="25"/>
        <v>0</v>
      </c>
      <c r="R137" s="320">
        <f t="shared" si="25"/>
        <v>0</v>
      </c>
      <c r="S137" s="334">
        <f t="shared" si="25"/>
        <v>0</v>
      </c>
    </row>
    <row r="138" spans="1:19" ht="13.5" thickBot="1">
      <c r="A138" s="321"/>
      <c r="B138" s="322"/>
      <c r="C138" s="322" t="s">
        <v>267</v>
      </c>
      <c r="D138" s="323" t="s">
        <v>268</v>
      </c>
      <c r="E138" s="324">
        <v>27000</v>
      </c>
      <c r="F138" s="324">
        <v>85000</v>
      </c>
      <c r="G138" s="324">
        <v>85000</v>
      </c>
      <c r="H138" s="324"/>
      <c r="I138" s="324">
        <v>85000</v>
      </c>
      <c r="J138" s="324"/>
      <c r="K138" s="324"/>
      <c r="L138" s="325"/>
      <c r="M138" s="324"/>
      <c r="N138" s="324"/>
      <c r="O138" s="324"/>
      <c r="P138" s="324"/>
      <c r="Q138" s="324"/>
      <c r="R138" s="335"/>
      <c r="S138" s="324"/>
    </row>
    <row r="139" spans="1:19" ht="13.5" thickBot="1">
      <c r="A139" s="313" t="s">
        <v>115</v>
      </c>
      <c r="B139" s="314"/>
      <c r="C139" s="314"/>
      <c r="D139" s="344" t="s">
        <v>116</v>
      </c>
      <c r="E139" s="316">
        <f>SUM(E140,E165,E168,E188,E203,E220,E226,E236)</f>
        <v>5266955</v>
      </c>
      <c r="F139" s="316">
        <f>SUM(F140,F165,F168,F188,F203,F220,F226,F236)</f>
        <v>5865531</v>
      </c>
      <c r="G139" s="316">
        <f>SUM(G140,G165,G168,G188,G203,G220,G226,G236)</f>
        <v>5695531</v>
      </c>
      <c r="H139" s="316">
        <f>SUM(H140+H165+H168+H188+H203+H220+H226+H236)</f>
        <v>3658031</v>
      </c>
      <c r="I139" s="316">
        <f>SUM(I140+I165+I168+I188+I203+I220+I236,I226)</f>
        <v>906650</v>
      </c>
      <c r="J139" s="316">
        <f>SUM(J140+J165+J168+J188+J203+J220+J236)</f>
        <v>967480</v>
      </c>
      <c r="K139" s="316">
        <f>SUM(K140,K165,K168,K188,K203,K220,K226,K236)</f>
        <v>163370</v>
      </c>
      <c r="L139" s="345">
        <f>SUM(L140+L165+L168+L188+L203+L220+L226+L236)</f>
        <v>0</v>
      </c>
      <c r="M139" s="316">
        <f>SUM(M140+M165+M168+M188+M203+M220+M226+M236)</f>
        <v>0</v>
      </c>
      <c r="N139" s="316">
        <f>SUM(N140+N165+N168+N188+N203+N220+N236)</f>
        <v>0</v>
      </c>
      <c r="O139" s="316">
        <f>SUM(O140+O165+O168+O188+O203+O220+O236)</f>
        <v>170000</v>
      </c>
      <c r="P139" s="316">
        <f>SUM(P140+P165+P168+P188+P203+P220+P236)</f>
        <v>170000</v>
      </c>
      <c r="Q139" s="316">
        <f>SUM(Q140+Q165+Q168+Q188+Q203+Q220+Q226+Q236)</f>
        <v>0</v>
      </c>
      <c r="R139" s="346">
        <f>SUM(R140+R165+R168+R188+R203+R220+R226+R236)</f>
        <v>0</v>
      </c>
      <c r="S139" s="316">
        <f>SUM(S140+S165+S168+S188+S203+S220+S236)</f>
        <v>0</v>
      </c>
    </row>
    <row r="140" spans="1:19" ht="12.75">
      <c r="A140" s="317"/>
      <c r="B140" s="318" t="s">
        <v>117</v>
      </c>
      <c r="C140" s="318"/>
      <c r="D140" s="319" t="s">
        <v>269</v>
      </c>
      <c r="E140" s="334">
        <f aca="true" t="shared" si="26" ref="E140:S140">SUM(E141:E164)</f>
        <v>2395707</v>
      </c>
      <c r="F140" s="334">
        <f>SUM(F141:F164)</f>
        <v>2774251</v>
      </c>
      <c r="G140" s="334">
        <f>SUM(G141:G164)</f>
        <v>2604251</v>
      </c>
      <c r="H140" s="334">
        <f t="shared" si="26"/>
        <v>2086300</v>
      </c>
      <c r="I140" s="334">
        <f t="shared" si="26"/>
        <v>292431</v>
      </c>
      <c r="J140" s="334">
        <f t="shared" si="26"/>
        <v>122200</v>
      </c>
      <c r="K140" s="334">
        <f t="shared" si="26"/>
        <v>103320</v>
      </c>
      <c r="L140" s="334">
        <f t="shared" si="26"/>
        <v>0</v>
      </c>
      <c r="M140" s="334">
        <f t="shared" si="26"/>
        <v>0</v>
      </c>
      <c r="N140" s="334">
        <f t="shared" si="26"/>
        <v>0</v>
      </c>
      <c r="O140" s="334">
        <f t="shared" si="26"/>
        <v>170000</v>
      </c>
      <c r="P140" s="334">
        <f t="shared" si="26"/>
        <v>170000</v>
      </c>
      <c r="Q140" s="334">
        <f t="shared" si="26"/>
        <v>0</v>
      </c>
      <c r="R140" s="334">
        <f t="shared" si="26"/>
        <v>0</v>
      </c>
      <c r="S140" s="334">
        <f t="shared" si="26"/>
        <v>0</v>
      </c>
    </row>
    <row r="141" spans="1:19" ht="45">
      <c r="A141" s="321"/>
      <c r="B141" s="322"/>
      <c r="C141" s="322" t="s">
        <v>124</v>
      </c>
      <c r="D141" s="323" t="s">
        <v>270</v>
      </c>
      <c r="E141" s="324">
        <v>3000</v>
      </c>
      <c r="F141" s="324">
        <v>3000</v>
      </c>
      <c r="G141" s="324">
        <v>3000</v>
      </c>
      <c r="H141" s="324"/>
      <c r="I141" s="324"/>
      <c r="J141" s="324">
        <v>3000</v>
      </c>
      <c r="K141" s="324"/>
      <c r="L141" s="325"/>
      <c r="M141" s="324"/>
      <c r="N141" s="324"/>
      <c r="O141" s="324"/>
      <c r="P141" s="324"/>
      <c r="Q141" s="324"/>
      <c r="R141" s="335"/>
      <c r="S141" s="324"/>
    </row>
    <row r="142" spans="1:19" ht="22.5">
      <c r="A142" s="321"/>
      <c r="B142" s="322"/>
      <c r="C142" s="322" t="s">
        <v>276</v>
      </c>
      <c r="D142" s="323" t="s">
        <v>581</v>
      </c>
      <c r="E142" s="324">
        <v>0</v>
      </c>
      <c r="F142" s="324">
        <v>119200</v>
      </c>
      <c r="G142" s="324">
        <v>119200</v>
      </c>
      <c r="H142" s="324"/>
      <c r="I142" s="324"/>
      <c r="J142" s="324">
        <v>119200</v>
      </c>
      <c r="K142" s="324"/>
      <c r="L142" s="325"/>
      <c r="M142" s="324"/>
      <c r="N142" s="324"/>
      <c r="O142" s="324"/>
      <c r="P142" s="324"/>
      <c r="Q142" s="324"/>
      <c r="R142" s="335"/>
      <c r="S142" s="324"/>
    </row>
    <row r="143" spans="1:19" ht="22.5">
      <c r="A143" s="321"/>
      <c r="B143" s="322"/>
      <c r="C143" s="322" t="s">
        <v>229</v>
      </c>
      <c r="D143" s="323" t="s">
        <v>271</v>
      </c>
      <c r="E143" s="324">
        <v>108087</v>
      </c>
      <c r="F143" s="324">
        <v>103320</v>
      </c>
      <c r="G143" s="324">
        <v>103320</v>
      </c>
      <c r="H143" s="324"/>
      <c r="I143" s="324"/>
      <c r="J143" s="324"/>
      <c r="K143" s="324">
        <v>103320</v>
      </c>
      <c r="L143" s="325"/>
      <c r="M143" s="324"/>
      <c r="N143" s="324"/>
      <c r="O143" s="324"/>
      <c r="P143" s="324"/>
      <c r="Q143" s="324"/>
      <c r="R143" s="335"/>
      <c r="S143" s="324"/>
    </row>
    <row r="144" spans="1:19" ht="22.5">
      <c r="A144" s="321"/>
      <c r="B144" s="322"/>
      <c r="C144" s="322" t="s">
        <v>212</v>
      </c>
      <c r="D144" s="323" t="s">
        <v>213</v>
      </c>
      <c r="E144" s="324">
        <v>1474387</v>
      </c>
      <c r="F144" s="324">
        <v>1607840</v>
      </c>
      <c r="G144" s="324">
        <v>1607840</v>
      </c>
      <c r="H144" s="324">
        <v>1607840</v>
      </c>
      <c r="I144" s="324"/>
      <c r="J144" s="324"/>
      <c r="K144" s="324"/>
      <c r="L144" s="325"/>
      <c r="M144" s="324"/>
      <c r="N144" s="324"/>
      <c r="O144" s="324"/>
      <c r="P144" s="324"/>
      <c r="Q144" s="324"/>
      <c r="R144" s="335"/>
      <c r="S144" s="324"/>
    </row>
    <row r="145" spans="1:19" ht="12.75">
      <c r="A145" s="321"/>
      <c r="B145" s="322"/>
      <c r="C145" s="322" t="s">
        <v>218</v>
      </c>
      <c r="D145" s="323" t="s">
        <v>219</v>
      </c>
      <c r="E145" s="324">
        <v>115898</v>
      </c>
      <c r="F145" s="324">
        <v>137460</v>
      </c>
      <c r="G145" s="324">
        <v>137460</v>
      </c>
      <c r="H145" s="324">
        <v>137460</v>
      </c>
      <c r="I145" s="324"/>
      <c r="J145" s="324"/>
      <c r="K145" s="324"/>
      <c r="L145" s="325"/>
      <c r="M145" s="324"/>
      <c r="N145" s="324"/>
      <c r="O145" s="324"/>
      <c r="P145" s="324"/>
      <c r="Q145" s="324"/>
      <c r="R145" s="335"/>
      <c r="S145" s="324"/>
    </row>
    <row r="146" spans="1:19" ht="12.75">
      <c r="A146" s="321"/>
      <c r="B146" s="322"/>
      <c r="C146" s="322" t="s">
        <v>192</v>
      </c>
      <c r="D146" s="323" t="s">
        <v>220</v>
      </c>
      <c r="E146" s="324">
        <v>277480</v>
      </c>
      <c r="F146" s="324">
        <v>292950</v>
      </c>
      <c r="G146" s="324">
        <v>292950</v>
      </c>
      <c r="H146" s="324">
        <v>292950</v>
      </c>
      <c r="I146" s="324"/>
      <c r="J146" s="324"/>
      <c r="K146" s="324"/>
      <c r="L146" s="325"/>
      <c r="M146" s="324"/>
      <c r="N146" s="324"/>
      <c r="O146" s="324"/>
      <c r="P146" s="324"/>
      <c r="Q146" s="324"/>
      <c r="R146" s="335"/>
      <c r="S146" s="324"/>
    </row>
    <row r="147" spans="1:19" ht="12.75">
      <c r="A147" s="321"/>
      <c r="B147" s="322"/>
      <c r="C147" s="322" t="s">
        <v>194</v>
      </c>
      <c r="D147" s="323" t="s">
        <v>221</v>
      </c>
      <c r="E147" s="324">
        <v>40250</v>
      </c>
      <c r="F147" s="324">
        <v>46450</v>
      </c>
      <c r="G147" s="324">
        <v>46450</v>
      </c>
      <c r="H147" s="324">
        <v>46450</v>
      </c>
      <c r="I147" s="324"/>
      <c r="J147" s="324"/>
      <c r="K147" s="324"/>
      <c r="L147" s="325"/>
      <c r="M147" s="324"/>
      <c r="N147" s="324"/>
      <c r="O147" s="324"/>
      <c r="P147" s="324"/>
      <c r="Q147" s="324"/>
      <c r="R147" s="335"/>
      <c r="S147" s="324"/>
    </row>
    <row r="148" spans="1:19" ht="12.75">
      <c r="A148" s="321"/>
      <c r="B148" s="322"/>
      <c r="C148" s="322" t="s">
        <v>196</v>
      </c>
      <c r="D148" s="323" t="s">
        <v>233</v>
      </c>
      <c r="E148" s="324">
        <v>1200</v>
      </c>
      <c r="F148" s="324">
        <v>1600</v>
      </c>
      <c r="G148" s="324">
        <v>1600</v>
      </c>
      <c r="H148" s="324">
        <v>1600</v>
      </c>
      <c r="I148" s="324"/>
      <c r="J148" s="324"/>
      <c r="K148" s="324"/>
      <c r="L148" s="325"/>
      <c r="M148" s="324"/>
      <c r="N148" s="324"/>
      <c r="O148" s="324"/>
      <c r="P148" s="324"/>
      <c r="Q148" s="324"/>
      <c r="R148" s="335"/>
      <c r="S148" s="324"/>
    </row>
    <row r="149" spans="1:19" ht="12.75">
      <c r="A149" s="321"/>
      <c r="B149" s="322"/>
      <c r="C149" s="322" t="s">
        <v>198</v>
      </c>
      <c r="D149" s="323" t="s">
        <v>199</v>
      </c>
      <c r="E149" s="324">
        <v>97914</v>
      </c>
      <c r="F149" s="324">
        <v>85350</v>
      </c>
      <c r="G149" s="324">
        <v>85350</v>
      </c>
      <c r="H149" s="324"/>
      <c r="I149" s="324">
        <v>85350</v>
      </c>
      <c r="J149" s="324"/>
      <c r="K149" s="324"/>
      <c r="L149" s="325"/>
      <c r="M149" s="324"/>
      <c r="N149" s="324"/>
      <c r="O149" s="324"/>
      <c r="P149" s="324"/>
      <c r="Q149" s="324"/>
      <c r="R149" s="335"/>
      <c r="S149" s="324"/>
    </row>
    <row r="150" spans="1:19" ht="12.75">
      <c r="A150" s="321"/>
      <c r="B150" s="322"/>
      <c r="C150" s="322" t="s">
        <v>272</v>
      </c>
      <c r="D150" s="323" t="s">
        <v>273</v>
      </c>
      <c r="E150" s="324">
        <v>26565</v>
      </c>
      <c r="F150" s="324">
        <v>15000</v>
      </c>
      <c r="G150" s="324">
        <v>15000</v>
      </c>
      <c r="H150" s="324"/>
      <c r="I150" s="324">
        <v>15000</v>
      </c>
      <c r="J150" s="324"/>
      <c r="K150" s="324"/>
      <c r="L150" s="325"/>
      <c r="M150" s="324"/>
      <c r="N150" s="324"/>
      <c r="O150" s="324"/>
      <c r="P150" s="324"/>
      <c r="Q150" s="324"/>
      <c r="R150" s="335"/>
      <c r="S150" s="324"/>
    </row>
    <row r="151" spans="1:19" ht="12.75">
      <c r="A151" s="321"/>
      <c r="B151" s="322"/>
      <c r="C151" s="322" t="s">
        <v>214</v>
      </c>
      <c r="D151" s="323" t="s">
        <v>215</v>
      </c>
      <c r="E151" s="324">
        <v>36900</v>
      </c>
      <c r="F151" s="324">
        <v>37650</v>
      </c>
      <c r="G151" s="324">
        <v>37650</v>
      </c>
      <c r="H151" s="324"/>
      <c r="I151" s="324">
        <v>37650</v>
      </c>
      <c r="J151" s="324"/>
      <c r="K151" s="324"/>
      <c r="L151" s="325"/>
      <c r="M151" s="324"/>
      <c r="N151" s="324"/>
      <c r="O151" s="324"/>
      <c r="P151" s="324"/>
      <c r="Q151" s="324"/>
      <c r="R151" s="335"/>
      <c r="S151" s="324"/>
    </row>
    <row r="152" spans="1:19" ht="12.75">
      <c r="A152" s="321"/>
      <c r="B152" s="322"/>
      <c r="C152" s="322" t="s">
        <v>204</v>
      </c>
      <c r="D152" s="323" t="s">
        <v>205</v>
      </c>
      <c r="E152" s="324">
        <v>17650</v>
      </c>
      <c r="F152" s="324">
        <v>21700</v>
      </c>
      <c r="G152" s="324">
        <v>21700</v>
      </c>
      <c r="H152" s="324"/>
      <c r="I152" s="324">
        <v>21700</v>
      </c>
      <c r="J152" s="324"/>
      <c r="K152" s="324"/>
      <c r="L152" s="325"/>
      <c r="M152" s="324"/>
      <c r="N152" s="324"/>
      <c r="O152" s="324"/>
      <c r="P152" s="324"/>
      <c r="Q152" s="324"/>
      <c r="R152" s="335"/>
      <c r="S152" s="324"/>
    </row>
    <row r="153" spans="1:19" ht="12.75">
      <c r="A153" s="321"/>
      <c r="B153" s="322"/>
      <c r="C153" s="322" t="s">
        <v>235</v>
      </c>
      <c r="D153" s="323" t="s">
        <v>236</v>
      </c>
      <c r="E153" s="324">
        <v>3460</v>
      </c>
      <c r="F153" s="324">
        <v>2700</v>
      </c>
      <c r="G153" s="324">
        <v>2700</v>
      </c>
      <c r="H153" s="324"/>
      <c r="I153" s="324">
        <v>2700</v>
      </c>
      <c r="J153" s="324"/>
      <c r="K153" s="324"/>
      <c r="L153" s="325"/>
      <c r="M153" s="324"/>
      <c r="N153" s="324"/>
      <c r="O153" s="324"/>
      <c r="P153" s="324"/>
      <c r="Q153" s="324"/>
      <c r="R153" s="335"/>
      <c r="S153" s="324"/>
    </row>
    <row r="154" spans="1:19" ht="12.75">
      <c r="A154" s="321"/>
      <c r="B154" s="322"/>
      <c r="C154" s="322" t="s">
        <v>200</v>
      </c>
      <c r="D154" s="323" t="s">
        <v>201</v>
      </c>
      <c r="E154" s="324">
        <v>12819</v>
      </c>
      <c r="F154" s="324">
        <v>15100</v>
      </c>
      <c r="G154" s="324">
        <v>15100</v>
      </c>
      <c r="H154" s="324"/>
      <c r="I154" s="324">
        <v>15100</v>
      </c>
      <c r="J154" s="324"/>
      <c r="K154" s="324"/>
      <c r="L154" s="325"/>
      <c r="M154" s="324"/>
      <c r="N154" s="324"/>
      <c r="O154" s="324"/>
      <c r="P154" s="324"/>
      <c r="Q154" s="324"/>
      <c r="R154" s="335"/>
      <c r="S154" s="324"/>
    </row>
    <row r="155" spans="1:19" ht="12.75">
      <c r="A155" s="321"/>
      <c r="B155" s="322"/>
      <c r="C155" s="322" t="s">
        <v>237</v>
      </c>
      <c r="D155" s="323" t="s">
        <v>238</v>
      </c>
      <c r="E155" s="324">
        <v>2800</v>
      </c>
      <c r="F155" s="324">
        <v>2800</v>
      </c>
      <c r="G155" s="324">
        <v>2800</v>
      </c>
      <c r="H155" s="324"/>
      <c r="I155" s="324">
        <v>2800</v>
      </c>
      <c r="J155" s="324"/>
      <c r="K155" s="324"/>
      <c r="L155" s="325"/>
      <c r="M155" s="324"/>
      <c r="N155" s="324"/>
      <c r="O155" s="324"/>
      <c r="P155" s="324"/>
      <c r="Q155" s="324"/>
      <c r="R155" s="335"/>
      <c r="S155" s="324"/>
    </row>
    <row r="156" spans="1:19" ht="33.75">
      <c r="A156" s="321"/>
      <c r="B156" s="322"/>
      <c r="C156" s="322" t="s">
        <v>241</v>
      </c>
      <c r="D156" s="323" t="s">
        <v>242</v>
      </c>
      <c r="E156" s="324">
        <v>5690</v>
      </c>
      <c r="F156" s="324">
        <v>5800</v>
      </c>
      <c r="G156" s="324">
        <v>5800</v>
      </c>
      <c r="H156" s="324"/>
      <c r="I156" s="324">
        <v>5800</v>
      </c>
      <c r="J156" s="324"/>
      <c r="K156" s="324"/>
      <c r="L156" s="325"/>
      <c r="M156" s="324"/>
      <c r="N156" s="324"/>
      <c r="O156" s="324"/>
      <c r="P156" s="324"/>
      <c r="Q156" s="324"/>
      <c r="R156" s="335"/>
      <c r="S156" s="324"/>
    </row>
    <row r="157" spans="1:19" ht="12.75">
      <c r="A157" s="321"/>
      <c r="B157" s="322"/>
      <c r="C157" s="322" t="s">
        <v>243</v>
      </c>
      <c r="D157" s="323" t="s">
        <v>244</v>
      </c>
      <c r="E157" s="324">
        <v>1435</v>
      </c>
      <c r="F157" s="324">
        <v>1490</v>
      </c>
      <c r="G157" s="324">
        <v>1490</v>
      </c>
      <c r="H157" s="324"/>
      <c r="I157" s="324">
        <v>1490</v>
      </c>
      <c r="J157" s="324"/>
      <c r="K157" s="324"/>
      <c r="L157" s="325"/>
      <c r="M157" s="324"/>
      <c r="N157" s="324"/>
      <c r="O157" s="324"/>
      <c r="P157" s="324"/>
      <c r="Q157" s="324"/>
      <c r="R157" s="335"/>
      <c r="S157" s="324"/>
    </row>
    <row r="158" spans="1:19" ht="12.75">
      <c r="A158" s="321"/>
      <c r="B158" s="322"/>
      <c r="C158" s="322" t="s">
        <v>202</v>
      </c>
      <c r="D158" s="323" t="s">
        <v>203</v>
      </c>
      <c r="E158" s="324">
        <v>8270</v>
      </c>
      <c r="F158" s="324">
        <v>10045</v>
      </c>
      <c r="G158" s="324">
        <v>10045</v>
      </c>
      <c r="H158" s="324"/>
      <c r="I158" s="324">
        <v>10045</v>
      </c>
      <c r="J158" s="324"/>
      <c r="K158" s="324"/>
      <c r="L158" s="325"/>
      <c r="M158" s="324"/>
      <c r="N158" s="324"/>
      <c r="O158" s="324"/>
      <c r="P158" s="324"/>
      <c r="Q158" s="324"/>
      <c r="R158" s="335"/>
      <c r="S158" s="324"/>
    </row>
    <row r="159" spans="1:19" ht="22.5">
      <c r="A159" s="321"/>
      <c r="B159" s="322"/>
      <c r="C159" s="322" t="s">
        <v>245</v>
      </c>
      <c r="D159" s="323" t="s">
        <v>246</v>
      </c>
      <c r="E159" s="324">
        <v>94068</v>
      </c>
      <c r="F159" s="324">
        <v>92276</v>
      </c>
      <c r="G159" s="324">
        <v>92276</v>
      </c>
      <c r="H159" s="324"/>
      <c r="I159" s="324">
        <v>92276</v>
      </c>
      <c r="J159" s="324"/>
      <c r="K159" s="324"/>
      <c r="L159" s="325"/>
      <c r="M159" s="324"/>
      <c r="N159" s="324"/>
      <c r="O159" s="324"/>
      <c r="P159" s="324"/>
      <c r="Q159" s="324"/>
      <c r="R159" s="335"/>
      <c r="S159" s="324"/>
    </row>
    <row r="160" spans="1:19" ht="12.75">
      <c r="A160" s="321"/>
      <c r="B160" s="322"/>
      <c r="C160" s="322" t="s">
        <v>247</v>
      </c>
      <c r="D160" s="323" t="s">
        <v>74</v>
      </c>
      <c r="E160" s="324">
        <v>658</v>
      </c>
      <c r="F160" s="324">
        <v>720</v>
      </c>
      <c r="G160" s="324">
        <v>720</v>
      </c>
      <c r="H160" s="324"/>
      <c r="I160" s="324">
        <v>720</v>
      </c>
      <c r="J160" s="324"/>
      <c r="K160" s="324"/>
      <c r="L160" s="325"/>
      <c r="M160" s="324"/>
      <c r="N160" s="324"/>
      <c r="O160" s="324"/>
      <c r="P160" s="324"/>
      <c r="Q160" s="324"/>
      <c r="R160" s="335"/>
      <c r="S160" s="324"/>
    </row>
    <row r="161" spans="1:19" ht="12.75">
      <c r="A161" s="321"/>
      <c r="B161" s="322"/>
      <c r="C161" s="322" t="s">
        <v>274</v>
      </c>
      <c r="D161" s="323" t="s">
        <v>37</v>
      </c>
      <c r="E161" s="324">
        <v>11837</v>
      </c>
      <c r="F161" s="324"/>
      <c r="G161" s="324"/>
      <c r="H161" s="324"/>
      <c r="I161" s="324"/>
      <c r="J161" s="324"/>
      <c r="K161" s="324"/>
      <c r="L161" s="325"/>
      <c r="M161" s="324"/>
      <c r="N161" s="324"/>
      <c r="O161" s="324"/>
      <c r="P161" s="324"/>
      <c r="Q161" s="324"/>
      <c r="R161" s="335"/>
      <c r="S161" s="324"/>
    </row>
    <row r="162" spans="1:19" ht="22.5">
      <c r="A162" s="321"/>
      <c r="B162" s="322"/>
      <c r="C162" s="322" t="s">
        <v>227</v>
      </c>
      <c r="D162" s="323" t="s">
        <v>228</v>
      </c>
      <c r="E162" s="324">
        <v>339</v>
      </c>
      <c r="F162" s="324">
        <v>1800</v>
      </c>
      <c r="G162" s="324">
        <v>1800</v>
      </c>
      <c r="H162" s="324"/>
      <c r="I162" s="324">
        <v>1800</v>
      </c>
      <c r="J162" s="324"/>
      <c r="K162" s="324"/>
      <c r="L162" s="325"/>
      <c r="M162" s="324"/>
      <c r="N162" s="324"/>
      <c r="O162" s="324"/>
      <c r="P162" s="324"/>
      <c r="Q162" s="324"/>
      <c r="R162" s="335"/>
      <c r="S162" s="324"/>
    </row>
    <row r="163" spans="1:19" ht="12.75">
      <c r="A163" s="321"/>
      <c r="B163" s="327"/>
      <c r="C163" s="327" t="s">
        <v>185</v>
      </c>
      <c r="D163" s="328" t="s">
        <v>186</v>
      </c>
      <c r="E163" s="331">
        <v>25000</v>
      </c>
      <c r="F163" s="331">
        <v>150000</v>
      </c>
      <c r="G163" s="331"/>
      <c r="H163" s="331"/>
      <c r="I163" s="331"/>
      <c r="J163" s="331"/>
      <c r="K163" s="331"/>
      <c r="L163" s="350"/>
      <c r="M163" s="331"/>
      <c r="N163" s="331"/>
      <c r="O163" s="331">
        <v>150000</v>
      </c>
      <c r="P163" s="331">
        <v>150000</v>
      </c>
      <c r="Q163" s="331"/>
      <c r="R163" s="329"/>
      <c r="S163" s="331"/>
    </row>
    <row r="164" spans="1:19" ht="12.75">
      <c r="A164" s="321"/>
      <c r="B164" s="327"/>
      <c r="C164" s="327" t="s">
        <v>216</v>
      </c>
      <c r="D164" s="328"/>
      <c r="E164" s="331">
        <v>30000</v>
      </c>
      <c r="F164" s="331">
        <v>20000</v>
      </c>
      <c r="G164" s="331"/>
      <c r="H164" s="331"/>
      <c r="I164" s="331"/>
      <c r="J164" s="331"/>
      <c r="K164" s="331"/>
      <c r="L164" s="350"/>
      <c r="M164" s="331"/>
      <c r="N164" s="331"/>
      <c r="O164" s="331">
        <v>20000</v>
      </c>
      <c r="P164" s="331">
        <v>20000</v>
      </c>
      <c r="Q164" s="331"/>
      <c r="R164" s="329"/>
      <c r="S164" s="331"/>
    </row>
    <row r="165" spans="1:19" ht="12.75">
      <c r="A165" s="332"/>
      <c r="B165" s="318" t="s">
        <v>122</v>
      </c>
      <c r="C165" s="318"/>
      <c r="D165" s="319" t="s">
        <v>275</v>
      </c>
      <c r="E165" s="334">
        <f aca="true" t="shared" si="27" ref="E165:S165">SUM(E166:E167)</f>
        <v>765054</v>
      </c>
      <c r="F165" s="334">
        <f t="shared" si="27"/>
        <v>845280</v>
      </c>
      <c r="G165" s="334">
        <f t="shared" si="27"/>
        <v>845280</v>
      </c>
      <c r="H165" s="334">
        <f t="shared" si="27"/>
        <v>0</v>
      </c>
      <c r="I165" s="334">
        <f t="shared" si="27"/>
        <v>0</v>
      </c>
      <c r="J165" s="334">
        <f t="shared" si="27"/>
        <v>845280</v>
      </c>
      <c r="K165" s="334">
        <f t="shared" si="27"/>
        <v>0</v>
      </c>
      <c r="L165" s="347">
        <f t="shared" si="27"/>
        <v>0</v>
      </c>
      <c r="M165" s="334">
        <f t="shared" si="27"/>
        <v>0</v>
      </c>
      <c r="N165" s="334">
        <f t="shared" si="27"/>
        <v>0</v>
      </c>
      <c r="O165" s="334">
        <f t="shared" si="27"/>
        <v>0</v>
      </c>
      <c r="P165" s="334">
        <f t="shared" si="27"/>
        <v>0</v>
      </c>
      <c r="Q165" s="334">
        <f t="shared" si="27"/>
        <v>0</v>
      </c>
      <c r="R165" s="320">
        <f t="shared" si="27"/>
        <v>0</v>
      </c>
      <c r="S165" s="334">
        <f t="shared" si="27"/>
        <v>0</v>
      </c>
    </row>
    <row r="166" spans="1:19" ht="22.5">
      <c r="A166" s="321"/>
      <c r="B166" s="322"/>
      <c r="C166" s="322" t="s">
        <v>276</v>
      </c>
      <c r="D166" s="323" t="s">
        <v>581</v>
      </c>
      <c r="E166" s="324">
        <v>756600</v>
      </c>
      <c r="F166" s="324">
        <v>819360</v>
      </c>
      <c r="G166" s="324">
        <v>819360</v>
      </c>
      <c r="H166" s="324"/>
      <c r="I166" s="324"/>
      <c r="J166" s="324">
        <v>819360</v>
      </c>
      <c r="K166" s="324"/>
      <c r="L166" s="325"/>
      <c r="M166" s="324"/>
      <c r="N166" s="324"/>
      <c r="O166" s="324"/>
      <c r="P166" s="324"/>
      <c r="Q166" s="324"/>
      <c r="R166" s="335"/>
      <c r="S166" s="324"/>
    </row>
    <row r="167" spans="1:19" ht="45.75" thickBot="1">
      <c r="A167" s="321"/>
      <c r="B167" s="366"/>
      <c r="C167" s="366" t="s">
        <v>124</v>
      </c>
      <c r="D167" s="367" t="s">
        <v>270</v>
      </c>
      <c r="E167" s="368">
        <v>8454</v>
      </c>
      <c r="F167" s="368">
        <v>25920</v>
      </c>
      <c r="G167" s="368">
        <v>25920</v>
      </c>
      <c r="H167" s="368"/>
      <c r="I167" s="368"/>
      <c r="J167" s="368">
        <v>25920</v>
      </c>
      <c r="K167" s="368"/>
      <c r="L167" s="369"/>
      <c r="M167" s="368"/>
      <c r="N167" s="368"/>
      <c r="O167" s="368"/>
      <c r="P167" s="368"/>
      <c r="Q167" s="368"/>
      <c r="R167" s="370"/>
      <c r="S167" s="368"/>
    </row>
    <row r="168" spans="1:19" ht="12.75">
      <c r="A168" s="332"/>
      <c r="B168" s="318" t="s">
        <v>277</v>
      </c>
      <c r="C168" s="318"/>
      <c r="D168" s="319" t="s">
        <v>278</v>
      </c>
      <c r="E168" s="334">
        <f aca="true" t="shared" si="28" ref="E168:K168">SUM(E169:E187)</f>
        <v>1322725</v>
      </c>
      <c r="F168" s="334">
        <f t="shared" si="28"/>
        <v>1446327</v>
      </c>
      <c r="G168" s="334">
        <f t="shared" si="28"/>
        <v>1446327</v>
      </c>
      <c r="H168" s="334">
        <f t="shared" si="28"/>
        <v>1148670</v>
      </c>
      <c r="I168" s="334">
        <f t="shared" si="28"/>
        <v>239307</v>
      </c>
      <c r="J168" s="334">
        <f t="shared" si="28"/>
        <v>0</v>
      </c>
      <c r="K168" s="334">
        <f t="shared" si="28"/>
        <v>58350</v>
      </c>
      <c r="L168" s="347">
        <f>SUM(L170:L187)</f>
        <v>0</v>
      </c>
      <c r="M168" s="334">
        <f>SUM(M169:M187)</f>
        <v>0</v>
      </c>
      <c r="N168" s="334">
        <f>SUM(N169:N187)</f>
        <v>0</v>
      </c>
      <c r="O168" s="334">
        <f>SUM(O169:O187)</f>
        <v>0</v>
      </c>
      <c r="P168" s="334">
        <f>SUM(P169:P187)</f>
        <v>0</v>
      </c>
      <c r="Q168" s="334">
        <f>SUM(Q170:Q187)</f>
        <v>0</v>
      </c>
      <c r="R168" s="320">
        <f>SUM(R169:R187)</f>
        <v>0</v>
      </c>
      <c r="S168" s="334">
        <f>SUM(S169:S187)</f>
        <v>0</v>
      </c>
    </row>
    <row r="169" spans="1:19" ht="22.5">
      <c r="A169" s="321"/>
      <c r="B169" s="322"/>
      <c r="C169" s="322" t="s">
        <v>229</v>
      </c>
      <c r="D169" s="323" t="s">
        <v>271</v>
      </c>
      <c r="E169" s="324">
        <v>56460</v>
      </c>
      <c r="F169" s="324">
        <v>58350</v>
      </c>
      <c r="G169" s="324">
        <v>58350</v>
      </c>
      <c r="H169" s="324"/>
      <c r="I169" s="324"/>
      <c r="J169" s="324"/>
      <c r="K169" s="324">
        <v>58350</v>
      </c>
      <c r="L169" s="325"/>
      <c r="M169" s="324"/>
      <c r="N169" s="324"/>
      <c r="O169" s="324"/>
      <c r="P169" s="324"/>
      <c r="Q169" s="324"/>
      <c r="R169" s="335"/>
      <c r="S169" s="324"/>
    </row>
    <row r="170" spans="1:19" ht="22.5">
      <c r="A170" s="321"/>
      <c r="B170" s="322"/>
      <c r="C170" s="322" t="s">
        <v>212</v>
      </c>
      <c r="D170" s="323" t="s">
        <v>213</v>
      </c>
      <c r="E170" s="324">
        <v>808109</v>
      </c>
      <c r="F170" s="324">
        <v>885000</v>
      </c>
      <c r="G170" s="324">
        <v>885000</v>
      </c>
      <c r="H170" s="324">
        <v>885000</v>
      </c>
      <c r="I170" s="324"/>
      <c r="J170" s="324"/>
      <c r="K170" s="324"/>
      <c r="L170" s="325"/>
      <c r="M170" s="324"/>
      <c r="N170" s="324"/>
      <c r="O170" s="324"/>
      <c r="P170" s="324"/>
      <c r="Q170" s="324"/>
      <c r="R170" s="335"/>
      <c r="S170" s="324"/>
    </row>
    <row r="171" spans="1:19" ht="12.75">
      <c r="A171" s="321"/>
      <c r="B171" s="322"/>
      <c r="C171" s="322" t="s">
        <v>218</v>
      </c>
      <c r="D171" s="323" t="s">
        <v>219</v>
      </c>
      <c r="E171" s="324">
        <v>55440</v>
      </c>
      <c r="F171" s="324">
        <v>74400</v>
      </c>
      <c r="G171" s="324">
        <v>74400</v>
      </c>
      <c r="H171" s="324">
        <v>74400</v>
      </c>
      <c r="I171" s="324"/>
      <c r="J171" s="324"/>
      <c r="K171" s="324"/>
      <c r="L171" s="325"/>
      <c r="M171" s="324"/>
      <c r="N171" s="324"/>
      <c r="O171" s="324"/>
      <c r="P171" s="324"/>
      <c r="Q171" s="324"/>
      <c r="R171" s="335"/>
      <c r="S171" s="324"/>
    </row>
    <row r="172" spans="1:19" ht="12.75">
      <c r="A172" s="321"/>
      <c r="B172" s="322"/>
      <c r="C172" s="322" t="s">
        <v>192</v>
      </c>
      <c r="D172" s="323" t="s">
        <v>220</v>
      </c>
      <c r="E172" s="324">
        <v>148150</v>
      </c>
      <c r="F172" s="324">
        <v>161100</v>
      </c>
      <c r="G172" s="324">
        <v>161100</v>
      </c>
      <c r="H172" s="324">
        <v>161100</v>
      </c>
      <c r="I172" s="324"/>
      <c r="J172" s="324"/>
      <c r="K172" s="324"/>
      <c r="L172" s="325"/>
      <c r="M172" s="324"/>
      <c r="N172" s="324"/>
      <c r="O172" s="324"/>
      <c r="P172" s="324"/>
      <c r="Q172" s="324"/>
      <c r="R172" s="335"/>
      <c r="S172" s="324"/>
    </row>
    <row r="173" spans="1:19" ht="12.75">
      <c r="A173" s="321"/>
      <c r="B173" s="322"/>
      <c r="C173" s="322" t="s">
        <v>194</v>
      </c>
      <c r="D173" s="323" t="s">
        <v>221</v>
      </c>
      <c r="E173" s="324">
        <v>23500</v>
      </c>
      <c r="F173" s="324">
        <v>25870</v>
      </c>
      <c r="G173" s="324">
        <v>25870</v>
      </c>
      <c r="H173" s="324">
        <v>25870</v>
      </c>
      <c r="I173" s="324"/>
      <c r="J173" s="324"/>
      <c r="K173" s="324"/>
      <c r="L173" s="325"/>
      <c r="M173" s="324"/>
      <c r="N173" s="324"/>
      <c r="O173" s="324"/>
      <c r="P173" s="324"/>
      <c r="Q173" s="324"/>
      <c r="R173" s="335"/>
      <c r="S173" s="324"/>
    </row>
    <row r="174" spans="1:19" ht="12.75">
      <c r="A174" s="321"/>
      <c r="B174" s="322"/>
      <c r="C174" s="322" t="s">
        <v>196</v>
      </c>
      <c r="D174" s="323" t="s">
        <v>233</v>
      </c>
      <c r="E174" s="324">
        <v>7040</v>
      </c>
      <c r="F174" s="324">
        <v>2300</v>
      </c>
      <c r="G174" s="324">
        <v>2300</v>
      </c>
      <c r="H174" s="324">
        <v>2300</v>
      </c>
      <c r="I174" s="324"/>
      <c r="J174" s="324"/>
      <c r="K174" s="324"/>
      <c r="L174" s="325"/>
      <c r="M174" s="324"/>
      <c r="N174" s="324"/>
      <c r="O174" s="324"/>
      <c r="P174" s="324"/>
      <c r="Q174" s="324"/>
      <c r="R174" s="335"/>
      <c r="S174" s="324"/>
    </row>
    <row r="175" spans="1:19" ht="12.75">
      <c r="A175" s="321"/>
      <c r="B175" s="322"/>
      <c r="C175" s="322" t="s">
        <v>198</v>
      </c>
      <c r="D175" s="323" t="s">
        <v>199</v>
      </c>
      <c r="E175" s="324">
        <v>18266</v>
      </c>
      <c r="F175" s="324">
        <v>20600</v>
      </c>
      <c r="G175" s="324">
        <v>20600</v>
      </c>
      <c r="H175" s="324"/>
      <c r="I175" s="324">
        <v>20600</v>
      </c>
      <c r="J175" s="324"/>
      <c r="K175" s="324"/>
      <c r="L175" s="325"/>
      <c r="M175" s="324"/>
      <c r="N175" s="324"/>
      <c r="O175" s="324"/>
      <c r="P175" s="324"/>
      <c r="Q175" s="324"/>
      <c r="R175" s="335"/>
      <c r="S175" s="324"/>
    </row>
    <row r="176" spans="1:19" ht="12.75">
      <c r="A176" s="321"/>
      <c r="B176" s="322"/>
      <c r="C176" s="322" t="s">
        <v>272</v>
      </c>
      <c r="D176" s="323" t="s">
        <v>279</v>
      </c>
      <c r="E176" s="324">
        <v>600</v>
      </c>
      <c r="F176" s="324">
        <v>1400</v>
      </c>
      <c r="G176" s="324">
        <v>1400</v>
      </c>
      <c r="H176" s="324"/>
      <c r="I176" s="324">
        <v>1400</v>
      </c>
      <c r="J176" s="324"/>
      <c r="K176" s="324"/>
      <c r="L176" s="325"/>
      <c r="M176" s="324"/>
      <c r="N176" s="324"/>
      <c r="O176" s="324"/>
      <c r="P176" s="324"/>
      <c r="Q176" s="324"/>
      <c r="R176" s="335"/>
      <c r="S176" s="324"/>
    </row>
    <row r="177" spans="1:19" ht="12.75">
      <c r="A177" s="321"/>
      <c r="B177" s="322"/>
      <c r="C177" s="322" t="s">
        <v>214</v>
      </c>
      <c r="D177" s="323" t="s">
        <v>215</v>
      </c>
      <c r="E177" s="324">
        <v>132730</v>
      </c>
      <c r="F177" s="324">
        <v>146100</v>
      </c>
      <c r="G177" s="324">
        <v>146100</v>
      </c>
      <c r="H177" s="324"/>
      <c r="I177" s="324">
        <v>146100</v>
      </c>
      <c r="J177" s="324"/>
      <c r="K177" s="324"/>
      <c r="L177" s="325"/>
      <c r="M177" s="324"/>
      <c r="N177" s="324"/>
      <c r="O177" s="324"/>
      <c r="P177" s="324"/>
      <c r="Q177" s="324"/>
      <c r="R177" s="335"/>
      <c r="S177" s="324"/>
    </row>
    <row r="178" spans="1:19" ht="12.75">
      <c r="A178" s="321"/>
      <c r="B178" s="322"/>
      <c r="C178" s="322" t="s">
        <v>204</v>
      </c>
      <c r="D178" s="323" t="s">
        <v>205</v>
      </c>
      <c r="E178" s="324">
        <v>1400</v>
      </c>
      <c r="F178" s="324">
        <v>1900</v>
      </c>
      <c r="G178" s="324">
        <v>1900</v>
      </c>
      <c r="H178" s="324"/>
      <c r="I178" s="324">
        <v>1900</v>
      </c>
      <c r="J178" s="324"/>
      <c r="K178" s="324"/>
      <c r="L178" s="325"/>
      <c r="M178" s="324"/>
      <c r="N178" s="324"/>
      <c r="O178" s="324"/>
      <c r="P178" s="324"/>
      <c r="Q178" s="324"/>
      <c r="R178" s="335"/>
      <c r="S178" s="324"/>
    </row>
    <row r="179" spans="1:19" ht="12.75">
      <c r="A179" s="321"/>
      <c r="B179" s="322"/>
      <c r="C179" s="322" t="s">
        <v>235</v>
      </c>
      <c r="D179" s="323" t="s">
        <v>236</v>
      </c>
      <c r="E179" s="324">
        <v>1700</v>
      </c>
      <c r="F179" s="324">
        <v>1700</v>
      </c>
      <c r="G179" s="324">
        <v>1700</v>
      </c>
      <c r="H179" s="324"/>
      <c r="I179" s="324">
        <v>1700</v>
      </c>
      <c r="J179" s="324"/>
      <c r="K179" s="324"/>
      <c r="L179" s="325"/>
      <c r="M179" s="324"/>
      <c r="N179" s="324"/>
      <c r="O179" s="324"/>
      <c r="P179" s="324"/>
      <c r="Q179" s="324"/>
      <c r="R179" s="335"/>
      <c r="S179" s="324"/>
    </row>
    <row r="180" spans="1:19" ht="12.75">
      <c r="A180" s="321"/>
      <c r="B180" s="322"/>
      <c r="C180" s="322" t="s">
        <v>200</v>
      </c>
      <c r="D180" s="323" t="s">
        <v>201</v>
      </c>
      <c r="E180" s="324">
        <v>4550</v>
      </c>
      <c r="F180" s="324">
        <v>6150</v>
      </c>
      <c r="G180" s="324">
        <v>6150</v>
      </c>
      <c r="H180" s="324"/>
      <c r="I180" s="324">
        <v>6150</v>
      </c>
      <c r="J180" s="324"/>
      <c r="K180" s="324"/>
      <c r="L180" s="325"/>
      <c r="M180" s="324"/>
      <c r="N180" s="324"/>
      <c r="O180" s="324"/>
      <c r="P180" s="324"/>
      <c r="Q180" s="324"/>
      <c r="R180" s="335"/>
      <c r="S180" s="324"/>
    </row>
    <row r="181" spans="1:19" ht="12.75">
      <c r="A181" s="321"/>
      <c r="B181" s="322"/>
      <c r="C181" s="322" t="s">
        <v>237</v>
      </c>
      <c r="D181" s="323" t="s">
        <v>238</v>
      </c>
      <c r="E181" s="324">
        <v>500</v>
      </c>
      <c r="F181" s="324">
        <v>500</v>
      </c>
      <c r="G181" s="324">
        <v>500</v>
      </c>
      <c r="H181" s="324"/>
      <c r="I181" s="324">
        <v>500</v>
      </c>
      <c r="J181" s="324"/>
      <c r="K181" s="324"/>
      <c r="L181" s="325"/>
      <c r="M181" s="324"/>
      <c r="N181" s="324"/>
      <c r="O181" s="324"/>
      <c r="P181" s="324"/>
      <c r="Q181" s="324"/>
      <c r="R181" s="335"/>
      <c r="S181" s="324"/>
    </row>
    <row r="182" spans="1:19" ht="33.75">
      <c r="A182" s="321"/>
      <c r="B182" s="322"/>
      <c r="C182" s="322" t="s">
        <v>241</v>
      </c>
      <c r="D182" s="323" t="s">
        <v>242</v>
      </c>
      <c r="E182" s="324">
        <v>2550</v>
      </c>
      <c r="F182" s="324">
        <v>2550</v>
      </c>
      <c r="G182" s="324">
        <v>2550</v>
      </c>
      <c r="H182" s="324"/>
      <c r="I182" s="324">
        <v>2550</v>
      </c>
      <c r="J182" s="324"/>
      <c r="K182" s="324"/>
      <c r="L182" s="325"/>
      <c r="M182" s="324"/>
      <c r="N182" s="324"/>
      <c r="O182" s="324"/>
      <c r="P182" s="324"/>
      <c r="Q182" s="324"/>
      <c r="R182" s="335"/>
      <c r="S182" s="324"/>
    </row>
    <row r="183" spans="1:19" ht="12.75">
      <c r="A183" s="321"/>
      <c r="B183" s="322"/>
      <c r="C183" s="322" t="s">
        <v>243</v>
      </c>
      <c r="D183" s="323" t="s">
        <v>244</v>
      </c>
      <c r="E183" s="324">
        <v>1310</v>
      </c>
      <c r="F183" s="324">
        <v>920</v>
      </c>
      <c r="G183" s="324">
        <v>920</v>
      </c>
      <c r="H183" s="324"/>
      <c r="I183" s="324">
        <v>920</v>
      </c>
      <c r="J183" s="324"/>
      <c r="K183" s="324"/>
      <c r="L183" s="325"/>
      <c r="M183" s="324"/>
      <c r="N183" s="324"/>
      <c r="O183" s="324"/>
      <c r="P183" s="324"/>
      <c r="Q183" s="324"/>
      <c r="R183" s="335"/>
      <c r="S183" s="324"/>
    </row>
    <row r="184" spans="1:19" ht="12.75">
      <c r="A184" s="321"/>
      <c r="B184" s="322"/>
      <c r="C184" s="322" t="s">
        <v>202</v>
      </c>
      <c r="D184" s="323" t="s">
        <v>203</v>
      </c>
      <c r="E184" s="324">
        <v>2240</v>
      </c>
      <c r="F184" s="324">
        <v>2400</v>
      </c>
      <c r="G184" s="324">
        <v>2400</v>
      </c>
      <c r="H184" s="324"/>
      <c r="I184" s="324">
        <v>2400</v>
      </c>
      <c r="J184" s="324"/>
      <c r="K184" s="324"/>
      <c r="L184" s="325"/>
      <c r="M184" s="324"/>
      <c r="N184" s="324"/>
      <c r="O184" s="324"/>
      <c r="P184" s="324"/>
      <c r="Q184" s="324"/>
      <c r="R184" s="335"/>
      <c r="S184" s="324"/>
    </row>
    <row r="185" spans="1:19" ht="22.5">
      <c r="A185" s="321"/>
      <c r="B185" s="322"/>
      <c r="C185" s="322" t="s">
        <v>245</v>
      </c>
      <c r="D185" s="323" t="s">
        <v>246</v>
      </c>
      <c r="E185" s="324">
        <v>54273</v>
      </c>
      <c r="F185" s="324">
        <v>54037</v>
      </c>
      <c r="G185" s="324">
        <v>54037</v>
      </c>
      <c r="H185" s="324"/>
      <c r="I185" s="324">
        <v>54037</v>
      </c>
      <c r="J185" s="324"/>
      <c r="K185" s="324"/>
      <c r="L185" s="325"/>
      <c r="M185" s="324"/>
      <c r="N185" s="324"/>
      <c r="O185" s="324"/>
      <c r="P185" s="324"/>
      <c r="Q185" s="324"/>
      <c r="R185" s="335"/>
      <c r="S185" s="324"/>
    </row>
    <row r="186" spans="1:19" ht="12.75">
      <c r="A186" s="321"/>
      <c r="B186" s="322"/>
      <c r="C186" s="322" t="s">
        <v>274</v>
      </c>
      <c r="D186" s="323" t="s">
        <v>37</v>
      </c>
      <c r="E186" s="324">
        <v>3907</v>
      </c>
      <c r="F186" s="324"/>
      <c r="G186" s="324"/>
      <c r="H186" s="324"/>
      <c r="I186" s="324"/>
      <c r="J186" s="324"/>
      <c r="K186" s="324"/>
      <c r="L186" s="325"/>
      <c r="M186" s="324"/>
      <c r="N186" s="324"/>
      <c r="O186" s="324"/>
      <c r="P186" s="324"/>
      <c r="Q186" s="324"/>
      <c r="R186" s="335"/>
      <c r="S186" s="324"/>
    </row>
    <row r="187" spans="1:19" ht="22.5">
      <c r="A187" s="321"/>
      <c r="B187" s="322"/>
      <c r="C187" s="322" t="s">
        <v>227</v>
      </c>
      <c r="D187" s="323" t="s">
        <v>228</v>
      </c>
      <c r="E187" s="324">
        <v>0</v>
      </c>
      <c r="F187" s="324">
        <v>1050</v>
      </c>
      <c r="G187" s="324">
        <v>1050</v>
      </c>
      <c r="H187" s="324"/>
      <c r="I187" s="324">
        <v>1050</v>
      </c>
      <c r="J187" s="324"/>
      <c r="K187" s="324"/>
      <c r="L187" s="325"/>
      <c r="M187" s="324"/>
      <c r="N187" s="324"/>
      <c r="O187" s="324"/>
      <c r="P187" s="324"/>
      <c r="Q187" s="324"/>
      <c r="R187" s="335"/>
      <c r="S187" s="324"/>
    </row>
    <row r="188" spans="1:19" ht="12.75">
      <c r="A188" s="332"/>
      <c r="B188" s="318" t="s">
        <v>280</v>
      </c>
      <c r="C188" s="318"/>
      <c r="D188" s="319" t="s">
        <v>281</v>
      </c>
      <c r="E188" s="334">
        <f aca="true" t="shared" si="29" ref="E188:K188">SUM(E189:E202)</f>
        <v>258141</v>
      </c>
      <c r="F188" s="334">
        <f t="shared" si="29"/>
        <v>255632</v>
      </c>
      <c r="G188" s="334">
        <f t="shared" si="29"/>
        <v>255632</v>
      </c>
      <c r="H188" s="334">
        <f t="shared" si="29"/>
        <v>7281</v>
      </c>
      <c r="I188" s="334">
        <f t="shared" si="29"/>
        <v>248251</v>
      </c>
      <c r="J188" s="334">
        <f t="shared" si="29"/>
        <v>0</v>
      </c>
      <c r="K188" s="334">
        <f t="shared" si="29"/>
        <v>100</v>
      </c>
      <c r="L188" s="347">
        <f aca="true" t="shared" si="30" ref="L188:S188">SUM(L192:L198)</f>
        <v>0</v>
      </c>
      <c r="M188" s="334">
        <f t="shared" si="30"/>
        <v>0</v>
      </c>
      <c r="N188" s="334">
        <f t="shared" si="30"/>
        <v>0</v>
      </c>
      <c r="O188" s="334">
        <f t="shared" si="30"/>
        <v>0</v>
      </c>
      <c r="P188" s="334">
        <f t="shared" si="30"/>
        <v>0</v>
      </c>
      <c r="Q188" s="334">
        <f t="shared" si="30"/>
        <v>0</v>
      </c>
      <c r="R188" s="320">
        <f t="shared" si="30"/>
        <v>0</v>
      </c>
      <c r="S188" s="334">
        <f t="shared" si="30"/>
        <v>0</v>
      </c>
    </row>
    <row r="189" spans="1:19" ht="22.5">
      <c r="A189" s="332"/>
      <c r="B189" s="318"/>
      <c r="C189" s="322" t="s">
        <v>229</v>
      </c>
      <c r="D189" s="323" t="s">
        <v>271</v>
      </c>
      <c r="E189" s="331">
        <v>205</v>
      </c>
      <c r="F189" s="331">
        <v>100</v>
      </c>
      <c r="G189" s="336">
        <v>100</v>
      </c>
      <c r="H189" s="336"/>
      <c r="I189" s="336"/>
      <c r="J189" s="336"/>
      <c r="K189" s="336">
        <v>100</v>
      </c>
      <c r="L189" s="347"/>
      <c r="M189" s="334"/>
      <c r="N189" s="334"/>
      <c r="O189" s="334"/>
      <c r="P189" s="334"/>
      <c r="Q189" s="334"/>
      <c r="R189" s="320"/>
      <c r="S189" s="334"/>
    </row>
    <row r="190" spans="1:19" ht="12.75">
      <c r="A190" s="332"/>
      <c r="B190" s="318"/>
      <c r="C190" s="327" t="s">
        <v>212</v>
      </c>
      <c r="D190" s="328" t="s">
        <v>197</v>
      </c>
      <c r="E190" s="331">
        <v>35643</v>
      </c>
      <c r="F190" s="331">
        <v>3050</v>
      </c>
      <c r="G190" s="331">
        <v>3050</v>
      </c>
      <c r="H190" s="331">
        <v>3050</v>
      </c>
      <c r="I190" s="331"/>
      <c r="J190" s="331"/>
      <c r="K190" s="331"/>
      <c r="L190" s="350"/>
      <c r="M190" s="331"/>
      <c r="N190" s="331"/>
      <c r="O190" s="331"/>
      <c r="P190" s="331"/>
      <c r="Q190" s="331"/>
      <c r="R190" s="329"/>
      <c r="S190" s="331"/>
    </row>
    <row r="191" spans="1:19" ht="12.75">
      <c r="A191" s="332"/>
      <c r="B191" s="318"/>
      <c r="C191" s="322" t="s">
        <v>218</v>
      </c>
      <c r="D191" s="323" t="s">
        <v>219</v>
      </c>
      <c r="E191" s="331">
        <v>2898</v>
      </c>
      <c r="F191" s="331">
        <v>3100</v>
      </c>
      <c r="G191" s="331">
        <v>3100</v>
      </c>
      <c r="H191" s="331">
        <v>3100</v>
      </c>
      <c r="I191" s="331"/>
      <c r="J191" s="331"/>
      <c r="K191" s="331"/>
      <c r="L191" s="350"/>
      <c r="M191" s="331"/>
      <c r="N191" s="331"/>
      <c r="O191" s="331"/>
      <c r="P191" s="331"/>
      <c r="Q191" s="331"/>
      <c r="R191" s="329"/>
      <c r="S191" s="331"/>
    </row>
    <row r="192" spans="1:19" ht="12.75">
      <c r="A192" s="321"/>
      <c r="B192" s="322"/>
      <c r="C192" s="322" t="s">
        <v>192</v>
      </c>
      <c r="D192" s="323" t="s">
        <v>220</v>
      </c>
      <c r="E192" s="324">
        <v>6750</v>
      </c>
      <c r="F192" s="324">
        <v>980</v>
      </c>
      <c r="G192" s="324">
        <v>980</v>
      </c>
      <c r="H192" s="324">
        <v>980</v>
      </c>
      <c r="I192" s="324"/>
      <c r="J192" s="324"/>
      <c r="K192" s="324"/>
      <c r="L192" s="325"/>
      <c r="M192" s="324"/>
      <c r="N192" s="324"/>
      <c r="O192" s="324"/>
      <c r="P192" s="324"/>
      <c r="Q192" s="324"/>
      <c r="R192" s="335"/>
      <c r="S192" s="324"/>
    </row>
    <row r="193" spans="1:19" ht="12.75">
      <c r="A193" s="321"/>
      <c r="B193" s="322"/>
      <c r="C193" s="322" t="s">
        <v>194</v>
      </c>
      <c r="D193" s="323" t="s">
        <v>221</v>
      </c>
      <c r="E193" s="324">
        <v>1040</v>
      </c>
      <c r="F193" s="324">
        <v>151</v>
      </c>
      <c r="G193" s="324">
        <v>151</v>
      </c>
      <c r="H193" s="324">
        <v>151</v>
      </c>
      <c r="I193" s="324"/>
      <c r="J193" s="324"/>
      <c r="K193" s="324"/>
      <c r="L193" s="325"/>
      <c r="M193" s="324"/>
      <c r="N193" s="324"/>
      <c r="O193" s="324"/>
      <c r="P193" s="324"/>
      <c r="Q193" s="324"/>
      <c r="R193" s="335"/>
      <c r="S193" s="324"/>
    </row>
    <row r="194" spans="1:19" ht="12.75">
      <c r="A194" s="321"/>
      <c r="B194" s="322"/>
      <c r="C194" s="322" t="s">
        <v>196</v>
      </c>
      <c r="D194" s="323" t="s">
        <v>197</v>
      </c>
      <c r="E194" s="324">
        <v>120</v>
      </c>
      <c r="F194" s="324"/>
      <c r="G194" s="324"/>
      <c r="H194" s="324"/>
      <c r="I194" s="324"/>
      <c r="J194" s="324"/>
      <c r="K194" s="324"/>
      <c r="L194" s="325"/>
      <c r="M194" s="324"/>
      <c r="N194" s="324"/>
      <c r="O194" s="324"/>
      <c r="P194" s="324"/>
      <c r="Q194" s="324"/>
      <c r="R194" s="335"/>
      <c r="S194" s="324"/>
    </row>
    <row r="195" spans="1:19" ht="12.75">
      <c r="A195" s="321"/>
      <c r="B195" s="322"/>
      <c r="C195" s="322" t="s">
        <v>198</v>
      </c>
      <c r="D195" s="323" t="s">
        <v>199</v>
      </c>
      <c r="E195" s="324">
        <v>24530</v>
      </c>
      <c r="F195" s="324"/>
      <c r="G195" s="324"/>
      <c r="H195" s="324"/>
      <c r="I195" s="324"/>
      <c r="J195" s="324"/>
      <c r="K195" s="324"/>
      <c r="L195" s="325"/>
      <c r="M195" s="324"/>
      <c r="N195" s="324"/>
      <c r="O195" s="324"/>
      <c r="P195" s="324"/>
      <c r="Q195" s="324"/>
      <c r="R195" s="335"/>
      <c r="S195" s="324"/>
    </row>
    <row r="196" spans="1:19" ht="12.75">
      <c r="A196" s="321"/>
      <c r="B196" s="322"/>
      <c r="C196" s="322" t="s">
        <v>204</v>
      </c>
      <c r="D196" s="323" t="s">
        <v>205</v>
      </c>
      <c r="E196" s="324">
        <v>2267</v>
      </c>
      <c r="F196" s="324"/>
      <c r="G196" s="324"/>
      <c r="H196" s="324"/>
      <c r="I196" s="324"/>
      <c r="J196" s="324"/>
      <c r="K196" s="324"/>
      <c r="L196" s="325"/>
      <c r="M196" s="324"/>
      <c r="N196" s="324"/>
      <c r="O196" s="324"/>
      <c r="P196" s="324"/>
      <c r="Q196" s="324"/>
      <c r="R196" s="335"/>
      <c r="S196" s="324"/>
    </row>
    <row r="197" spans="1:19" ht="12.75">
      <c r="A197" s="321"/>
      <c r="B197" s="322"/>
      <c r="C197" s="322" t="s">
        <v>235</v>
      </c>
      <c r="D197" s="323" t="s">
        <v>236</v>
      </c>
      <c r="E197" s="324">
        <v>280</v>
      </c>
      <c r="F197" s="324"/>
      <c r="G197" s="324"/>
      <c r="H197" s="324"/>
      <c r="I197" s="324"/>
      <c r="J197" s="324"/>
      <c r="K197" s="324"/>
      <c r="L197" s="325"/>
      <c r="M197" s="324"/>
      <c r="N197" s="324"/>
      <c r="O197" s="324"/>
      <c r="P197" s="324"/>
      <c r="Q197" s="324"/>
      <c r="R197" s="335"/>
      <c r="S197" s="324"/>
    </row>
    <row r="198" spans="1:19" ht="12.75">
      <c r="A198" s="321"/>
      <c r="B198" s="322"/>
      <c r="C198" s="322" t="s">
        <v>200</v>
      </c>
      <c r="D198" s="323" t="s">
        <v>201</v>
      </c>
      <c r="E198" s="324">
        <v>179390</v>
      </c>
      <c r="F198" s="324">
        <v>248150</v>
      </c>
      <c r="G198" s="324">
        <v>248150</v>
      </c>
      <c r="H198" s="324"/>
      <c r="I198" s="324">
        <v>248150</v>
      </c>
      <c r="J198" s="324"/>
      <c r="K198" s="324"/>
      <c r="L198" s="325"/>
      <c r="M198" s="324"/>
      <c r="N198" s="324"/>
      <c r="O198" s="324"/>
      <c r="P198" s="324"/>
      <c r="Q198" s="324"/>
      <c r="R198" s="335"/>
      <c r="S198" s="324"/>
    </row>
    <row r="199" spans="1:19" ht="12.75">
      <c r="A199" s="321"/>
      <c r="B199" s="348"/>
      <c r="C199" s="348" t="s">
        <v>202</v>
      </c>
      <c r="D199" s="349" t="s">
        <v>203</v>
      </c>
      <c r="E199" s="354">
        <v>2404</v>
      </c>
      <c r="F199" s="354"/>
      <c r="G199" s="354"/>
      <c r="H199" s="354"/>
      <c r="I199" s="354"/>
      <c r="J199" s="354"/>
      <c r="K199" s="354"/>
      <c r="L199" s="355"/>
      <c r="M199" s="354"/>
      <c r="N199" s="354"/>
      <c r="O199" s="354"/>
      <c r="P199" s="354"/>
      <c r="Q199" s="354"/>
      <c r="R199" s="356"/>
      <c r="S199" s="354"/>
    </row>
    <row r="200" spans="1:19" ht="22.5">
      <c r="A200" s="321"/>
      <c r="B200" s="348"/>
      <c r="C200" s="322" t="s">
        <v>245</v>
      </c>
      <c r="D200" s="323" t="s">
        <v>246</v>
      </c>
      <c r="E200" s="354">
        <v>1094</v>
      </c>
      <c r="F200" s="354">
        <v>101</v>
      </c>
      <c r="G200" s="354">
        <v>101</v>
      </c>
      <c r="H200" s="354"/>
      <c r="I200" s="354">
        <v>101</v>
      </c>
      <c r="J200" s="354"/>
      <c r="K200" s="354"/>
      <c r="L200" s="355"/>
      <c r="M200" s="354"/>
      <c r="N200" s="354"/>
      <c r="O200" s="354"/>
      <c r="P200" s="354"/>
      <c r="Q200" s="354"/>
      <c r="R200" s="356"/>
      <c r="S200" s="354"/>
    </row>
    <row r="201" spans="1:19" ht="22.5">
      <c r="A201" s="321"/>
      <c r="B201" s="348"/>
      <c r="C201" s="322" t="s">
        <v>227</v>
      </c>
      <c r="D201" s="323" t="s">
        <v>228</v>
      </c>
      <c r="E201" s="354">
        <v>300</v>
      </c>
      <c r="F201" s="354"/>
      <c r="G201" s="354"/>
      <c r="H201" s="354"/>
      <c r="I201" s="354"/>
      <c r="J201" s="354"/>
      <c r="K201" s="354"/>
      <c r="L201" s="355"/>
      <c r="M201" s="354"/>
      <c r="N201" s="354"/>
      <c r="O201" s="354"/>
      <c r="P201" s="354"/>
      <c r="Q201" s="354"/>
      <c r="R201" s="356"/>
      <c r="S201" s="354"/>
    </row>
    <row r="202" spans="1:19" ht="13.5" thickBot="1">
      <c r="A202" s="321"/>
      <c r="B202" s="366"/>
      <c r="C202" s="366" t="s">
        <v>282</v>
      </c>
      <c r="D202" s="367" t="s">
        <v>283</v>
      </c>
      <c r="E202" s="368">
        <v>1220</v>
      </c>
      <c r="F202" s="368"/>
      <c r="G202" s="368"/>
      <c r="H202" s="368"/>
      <c r="I202" s="368"/>
      <c r="J202" s="368"/>
      <c r="K202" s="368"/>
      <c r="L202" s="369"/>
      <c r="M202" s="368"/>
      <c r="N202" s="368"/>
      <c r="O202" s="368"/>
      <c r="P202" s="368"/>
      <c r="Q202" s="368"/>
      <c r="R202" s="370"/>
      <c r="S202" s="368"/>
    </row>
    <row r="203" spans="1:19" ht="21">
      <c r="A203" s="332"/>
      <c r="B203" s="318" t="s">
        <v>284</v>
      </c>
      <c r="C203" s="318"/>
      <c r="D203" s="319" t="s">
        <v>285</v>
      </c>
      <c r="E203" s="334">
        <f aca="true" t="shared" si="31" ref="E203:S203">SUM(E204:E219)</f>
        <v>339281</v>
      </c>
      <c r="F203" s="334">
        <f t="shared" si="31"/>
        <v>343623</v>
      </c>
      <c r="G203" s="334">
        <f t="shared" si="31"/>
        <v>343623</v>
      </c>
      <c r="H203" s="334">
        <f t="shared" si="31"/>
        <v>304880</v>
      </c>
      <c r="I203" s="334">
        <f t="shared" si="31"/>
        <v>37743</v>
      </c>
      <c r="J203" s="334">
        <f t="shared" si="31"/>
        <v>0</v>
      </c>
      <c r="K203" s="334">
        <f t="shared" si="31"/>
        <v>1000</v>
      </c>
      <c r="L203" s="347">
        <f t="shared" si="31"/>
        <v>0</v>
      </c>
      <c r="M203" s="334">
        <f t="shared" si="31"/>
        <v>0</v>
      </c>
      <c r="N203" s="334">
        <f t="shared" si="31"/>
        <v>0</v>
      </c>
      <c r="O203" s="334">
        <f t="shared" si="31"/>
        <v>0</v>
      </c>
      <c r="P203" s="334">
        <f t="shared" si="31"/>
        <v>0</v>
      </c>
      <c r="Q203" s="334">
        <f t="shared" si="31"/>
        <v>0</v>
      </c>
      <c r="R203" s="320">
        <f t="shared" si="31"/>
        <v>0</v>
      </c>
      <c r="S203" s="334">
        <f t="shared" si="31"/>
        <v>0</v>
      </c>
    </row>
    <row r="204" spans="1:19" ht="22.5">
      <c r="A204" s="321"/>
      <c r="B204" s="322"/>
      <c r="C204" s="322" t="s">
        <v>229</v>
      </c>
      <c r="D204" s="323" t="s">
        <v>271</v>
      </c>
      <c r="E204" s="324">
        <v>200</v>
      </c>
      <c r="F204" s="324">
        <v>1000</v>
      </c>
      <c r="G204" s="324">
        <v>1000</v>
      </c>
      <c r="H204" s="324"/>
      <c r="I204" s="324"/>
      <c r="J204" s="324"/>
      <c r="K204" s="324">
        <v>1000</v>
      </c>
      <c r="L204" s="325"/>
      <c r="M204" s="324"/>
      <c r="N204" s="324"/>
      <c r="O204" s="324"/>
      <c r="P204" s="324"/>
      <c r="Q204" s="324"/>
      <c r="R204" s="335"/>
      <c r="S204" s="324"/>
    </row>
    <row r="205" spans="1:19" ht="22.5">
      <c r="A205" s="321"/>
      <c r="B205" s="322"/>
      <c r="C205" s="322" t="s">
        <v>212</v>
      </c>
      <c r="D205" s="323" t="s">
        <v>213</v>
      </c>
      <c r="E205" s="324">
        <v>239740</v>
      </c>
      <c r="F205" s="324">
        <v>234900</v>
      </c>
      <c r="G205" s="324">
        <v>234900</v>
      </c>
      <c r="H205" s="324">
        <v>234900</v>
      </c>
      <c r="I205" s="324"/>
      <c r="J205" s="324"/>
      <c r="K205" s="324"/>
      <c r="L205" s="325"/>
      <c r="M205" s="324"/>
      <c r="N205" s="324"/>
      <c r="O205" s="324"/>
      <c r="P205" s="324"/>
      <c r="Q205" s="324"/>
      <c r="R205" s="335"/>
      <c r="S205" s="324"/>
    </row>
    <row r="206" spans="1:19" ht="12.75">
      <c r="A206" s="321"/>
      <c r="B206" s="322"/>
      <c r="C206" s="322" t="s">
        <v>218</v>
      </c>
      <c r="D206" s="323" t="s">
        <v>219</v>
      </c>
      <c r="E206" s="324">
        <v>17654</v>
      </c>
      <c r="F206" s="324">
        <v>20380</v>
      </c>
      <c r="G206" s="324">
        <v>20380</v>
      </c>
      <c r="H206" s="324">
        <v>20380</v>
      </c>
      <c r="I206" s="324"/>
      <c r="J206" s="324"/>
      <c r="K206" s="324"/>
      <c r="L206" s="325"/>
      <c r="M206" s="324"/>
      <c r="N206" s="324"/>
      <c r="O206" s="324"/>
      <c r="P206" s="324"/>
      <c r="Q206" s="324"/>
      <c r="R206" s="335"/>
      <c r="S206" s="324"/>
    </row>
    <row r="207" spans="1:19" ht="12.75">
      <c r="A207" s="321"/>
      <c r="B207" s="322"/>
      <c r="C207" s="322" t="s">
        <v>192</v>
      </c>
      <c r="D207" s="323" t="s">
        <v>220</v>
      </c>
      <c r="E207" s="324">
        <v>43200</v>
      </c>
      <c r="F207" s="324">
        <v>43000</v>
      </c>
      <c r="G207" s="324">
        <v>43000</v>
      </c>
      <c r="H207" s="324">
        <v>43000</v>
      </c>
      <c r="I207" s="324"/>
      <c r="J207" s="324"/>
      <c r="K207" s="324"/>
      <c r="L207" s="325"/>
      <c r="M207" s="324"/>
      <c r="N207" s="324"/>
      <c r="O207" s="324"/>
      <c r="P207" s="324"/>
      <c r="Q207" s="324"/>
      <c r="R207" s="335"/>
      <c r="S207" s="324"/>
    </row>
    <row r="208" spans="1:19" ht="12.75">
      <c r="A208" s="321"/>
      <c r="B208" s="322"/>
      <c r="C208" s="322" t="s">
        <v>194</v>
      </c>
      <c r="D208" s="323" t="s">
        <v>221</v>
      </c>
      <c r="E208" s="324">
        <v>6630</v>
      </c>
      <c r="F208" s="324">
        <v>6600</v>
      </c>
      <c r="G208" s="324">
        <v>6600</v>
      </c>
      <c r="H208" s="324">
        <v>6600</v>
      </c>
      <c r="I208" s="324"/>
      <c r="J208" s="324"/>
      <c r="K208" s="324"/>
      <c r="L208" s="325"/>
      <c r="M208" s="324"/>
      <c r="N208" s="324"/>
      <c r="O208" s="324"/>
      <c r="P208" s="324"/>
      <c r="Q208" s="324"/>
      <c r="R208" s="335"/>
      <c r="S208" s="324"/>
    </row>
    <row r="209" spans="1:19" ht="12.75">
      <c r="A209" s="321"/>
      <c r="B209" s="322"/>
      <c r="C209" s="322" t="s">
        <v>198</v>
      </c>
      <c r="D209" s="323" t="s">
        <v>199</v>
      </c>
      <c r="E209" s="324">
        <v>10000</v>
      </c>
      <c r="F209" s="324">
        <v>15800</v>
      </c>
      <c r="G209" s="324">
        <v>15800</v>
      </c>
      <c r="H209" s="324"/>
      <c r="I209" s="324">
        <v>15800</v>
      </c>
      <c r="J209" s="324"/>
      <c r="K209" s="324"/>
      <c r="L209" s="325"/>
      <c r="M209" s="324"/>
      <c r="N209" s="324"/>
      <c r="O209" s="324"/>
      <c r="P209" s="324"/>
      <c r="Q209" s="324"/>
      <c r="R209" s="335"/>
      <c r="S209" s="324"/>
    </row>
    <row r="210" spans="1:19" ht="12.75">
      <c r="A210" s="321"/>
      <c r="B210" s="322"/>
      <c r="C210" s="322" t="s">
        <v>204</v>
      </c>
      <c r="D210" s="323" t="s">
        <v>205</v>
      </c>
      <c r="E210" s="324">
        <v>510</v>
      </c>
      <c r="F210" s="324">
        <v>500</v>
      </c>
      <c r="G210" s="324">
        <v>500</v>
      </c>
      <c r="H210" s="324"/>
      <c r="I210" s="324">
        <v>500</v>
      </c>
      <c r="J210" s="324"/>
      <c r="K210" s="324"/>
      <c r="L210" s="325"/>
      <c r="M210" s="324"/>
      <c r="N210" s="324"/>
      <c r="O210" s="324"/>
      <c r="P210" s="324"/>
      <c r="Q210" s="324"/>
      <c r="R210" s="335"/>
      <c r="S210" s="324"/>
    </row>
    <row r="211" spans="1:19" ht="12.75">
      <c r="A211" s="321"/>
      <c r="B211" s="322"/>
      <c r="C211" s="322" t="s">
        <v>235</v>
      </c>
      <c r="D211" s="323" t="s">
        <v>236</v>
      </c>
      <c r="E211" s="324">
        <v>460</v>
      </c>
      <c r="F211" s="324">
        <v>400</v>
      </c>
      <c r="G211" s="324">
        <v>400</v>
      </c>
      <c r="H211" s="324"/>
      <c r="I211" s="324">
        <v>400</v>
      </c>
      <c r="J211" s="324"/>
      <c r="K211" s="324"/>
      <c r="L211" s="325"/>
      <c r="M211" s="324"/>
      <c r="N211" s="324"/>
      <c r="O211" s="324"/>
      <c r="P211" s="324"/>
      <c r="Q211" s="324"/>
      <c r="R211" s="335"/>
      <c r="S211" s="324"/>
    </row>
    <row r="212" spans="1:19" ht="12.75">
      <c r="A212" s="321"/>
      <c r="B212" s="322"/>
      <c r="C212" s="322" t="s">
        <v>200</v>
      </c>
      <c r="D212" s="323" t="s">
        <v>201</v>
      </c>
      <c r="E212" s="324">
        <v>6800</v>
      </c>
      <c r="F212" s="324">
        <v>7000</v>
      </c>
      <c r="G212" s="324">
        <v>7000</v>
      </c>
      <c r="H212" s="324"/>
      <c r="I212" s="324">
        <v>7000</v>
      </c>
      <c r="J212" s="324"/>
      <c r="K212" s="324"/>
      <c r="L212" s="325"/>
      <c r="M212" s="324"/>
      <c r="N212" s="324"/>
      <c r="O212" s="324"/>
      <c r="P212" s="324"/>
      <c r="Q212" s="324"/>
      <c r="R212" s="335"/>
      <c r="S212" s="324"/>
    </row>
    <row r="213" spans="1:19" ht="12.75">
      <c r="A213" s="321"/>
      <c r="B213" s="322"/>
      <c r="C213" s="322" t="s">
        <v>237</v>
      </c>
      <c r="D213" s="323" t="s">
        <v>286</v>
      </c>
      <c r="E213" s="324">
        <v>800</v>
      </c>
      <c r="F213" s="324">
        <v>800</v>
      </c>
      <c r="G213" s="324">
        <v>800</v>
      </c>
      <c r="H213" s="324"/>
      <c r="I213" s="324">
        <v>800</v>
      </c>
      <c r="J213" s="324"/>
      <c r="K213" s="324"/>
      <c r="L213" s="325"/>
      <c r="M213" s="324"/>
      <c r="N213" s="324"/>
      <c r="O213" s="324"/>
      <c r="P213" s="324"/>
      <c r="Q213" s="324"/>
      <c r="R213" s="335"/>
      <c r="S213" s="324"/>
    </row>
    <row r="214" spans="1:19" ht="33.75">
      <c r="A214" s="321"/>
      <c r="B214" s="322"/>
      <c r="C214" s="322" t="s">
        <v>241</v>
      </c>
      <c r="D214" s="323" t="s">
        <v>242</v>
      </c>
      <c r="E214" s="324">
        <v>2050</v>
      </c>
      <c r="F214" s="324">
        <v>2100</v>
      </c>
      <c r="G214" s="324">
        <v>2100</v>
      </c>
      <c r="H214" s="324"/>
      <c r="I214" s="324">
        <v>2100</v>
      </c>
      <c r="J214" s="324"/>
      <c r="K214" s="324"/>
      <c r="L214" s="325"/>
      <c r="M214" s="324"/>
      <c r="N214" s="324"/>
      <c r="O214" s="324"/>
      <c r="P214" s="324"/>
      <c r="Q214" s="324"/>
      <c r="R214" s="335"/>
      <c r="S214" s="324"/>
    </row>
    <row r="215" spans="1:19" ht="12.75">
      <c r="A215" s="321"/>
      <c r="B215" s="322"/>
      <c r="C215" s="322" t="s">
        <v>243</v>
      </c>
      <c r="D215" s="323" t="s">
        <v>244</v>
      </c>
      <c r="E215" s="324">
        <v>1585</v>
      </c>
      <c r="F215" s="324">
        <v>1800</v>
      </c>
      <c r="G215" s="324">
        <v>1800</v>
      </c>
      <c r="H215" s="324"/>
      <c r="I215" s="324">
        <v>1800</v>
      </c>
      <c r="J215" s="324"/>
      <c r="K215" s="324"/>
      <c r="L215" s="325"/>
      <c r="M215" s="324"/>
      <c r="N215" s="324"/>
      <c r="O215" s="324"/>
      <c r="P215" s="324"/>
      <c r="Q215" s="324"/>
      <c r="R215" s="335"/>
      <c r="S215" s="324"/>
    </row>
    <row r="216" spans="1:19" ht="12.75">
      <c r="A216" s="321"/>
      <c r="B216" s="322"/>
      <c r="C216" s="322" t="s">
        <v>202</v>
      </c>
      <c r="D216" s="323" t="s">
        <v>203</v>
      </c>
      <c r="E216" s="324">
        <v>550</v>
      </c>
      <c r="F216" s="324">
        <v>600</v>
      </c>
      <c r="G216" s="324">
        <v>600</v>
      </c>
      <c r="H216" s="324"/>
      <c r="I216" s="324">
        <v>600</v>
      </c>
      <c r="J216" s="324"/>
      <c r="K216" s="324"/>
      <c r="L216" s="325"/>
      <c r="M216" s="324"/>
      <c r="N216" s="324"/>
      <c r="O216" s="324"/>
      <c r="P216" s="324"/>
      <c r="Q216" s="324"/>
      <c r="R216" s="335"/>
      <c r="S216" s="324"/>
    </row>
    <row r="217" spans="1:19" ht="22.5">
      <c r="A217" s="321"/>
      <c r="B217" s="322"/>
      <c r="C217" s="322" t="s">
        <v>245</v>
      </c>
      <c r="D217" s="323" t="s">
        <v>246</v>
      </c>
      <c r="E217" s="324">
        <v>6017</v>
      </c>
      <c r="F217" s="324">
        <v>6943</v>
      </c>
      <c r="G217" s="324">
        <v>6943</v>
      </c>
      <c r="H217" s="324"/>
      <c r="I217" s="324">
        <v>6943</v>
      </c>
      <c r="J217" s="324"/>
      <c r="K217" s="324"/>
      <c r="L217" s="325"/>
      <c r="M217" s="324"/>
      <c r="N217" s="324"/>
      <c r="O217" s="324"/>
      <c r="P217" s="324"/>
      <c r="Q217" s="324"/>
      <c r="R217" s="335"/>
      <c r="S217" s="324"/>
    </row>
    <row r="218" spans="1:19" ht="12.75">
      <c r="A218" s="321"/>
      <c r="B218" s="348"/>
      <c r="C218" s="322" t="s">
        <v>274</v>
      </c>
      <c r="D218" s="323" t="s">
        <v>37</v>
      </c>
      <c r="E218" s="354">
        <v>1450</v>
      </c>
      <c r="F218" s="354"/>
      <c r="G218" s="354"/>
      <c r="H218" s="354"/>
      <c r="I218" s="354"/>
      <c r="J218" s="354"/>
      <c r="K218" s="354"/>
      <c r="L218" s="355"/>
      <c r="M218" s="354"/>
      <c r="N218" s="354"/>
      <c r="O218" s="354"/>
      <c r="P218" s="354"/>
      <c r="Q218" s="354"/>
      <c r="R218" s="356"/>
      <c r="S218" s="354"/>
    </row>
    <row r="219" spans="1:19" ht="22.5">
      <c r="A219" s="321"/>
      <c r="B219" s="348"/>
      <c r="C219" s="322" t="s">
        <v>227</v>
      </c>
      <c r="D219" s="323" t="s">
        <v>228</v>
      </c>
      <c r="E219" s="354">
        <v>1635</v>
      </c>
      <c r="F219" s="354">
        <v>1800</v>
      </c>
      <c r="G219" s="354">
        <v>1800</v>
      </c>
      <c r="H219" s="354"/>
      <c r="I219" s="354">
        <v>1800</v>
      </c>
      <c r="J219" s="354"/>
      <c r="K219" s="354"/>
      <c r="L219" s="355"/>
      <c r="M219" s="354"/>
      <c r="N219" s="354"/>
      <c r="O219" s="354"/>
      <c r="P219" s="354"/>
      <c r="Q219" s="354"/>
      <c r="R219" s="356"/>
      <c r="S219" s="354"/>
    </row>
    <row r="220" spans="1:19" ht="21">
      <c r="A220" s="332"/>
      <c r="B220" s="318" t="s">
        <v>287</v>
      </c>
      <c r="C220" s="318"/>
      <c r="D220" s="319" t="s">
        <v>288</v>
      </c>
      <c r="E220" s="334">
        <f>SUM(E222:E225)</f>
        <v>20370</v>
      </c>
      <c r="F220" s="334">
        <f>SUM(F221:F225)</f>
        <v>20724</v>
      </c>
      <c r="G220" s="334">
        <f aca="true" t="shared" si="32" ref="G220:N220">SUM(G221:G225)</f>
        <v>20724</v>
      </c>
      <c r="H220" s="334">
        <f t="shared" si="32"/>
        <v>0</v>
      </c>
      <c r="I220" s="334">
        <f t="shared" si="32"/>
        <v>20724</v>
      </c>
      <c r="J220" s="334">
        <f t="shared" si="32"/>
        <v>0</v>
      </c>
      <c r="K220" s="334">
        <f t="shared" si="32"/>
        <v>0</v>
      </c>
      <c r="L220" s="334">
        <f t="shared" si="32"/>
        <v>0</v>
      </c>
      <c r="M220" s="334">
        <f t="shared" si="32"/>
        <v>0</v>
      </c>
      <c r="N220" s="334">
        <f t="shared" si="32"/>
        <v>0</v>
      </c>
      <c r="O220" s="334">
        <f>SUM(O222:O225)</f>
        <v>0</v>
      </c>
      <c r="P220" s="334">
        <f>SUM(P222:P225)</f>
        <v>0</v>
      </c>
      <c r="Q220" s="334">
        <f>SUM(Q222:Q225)</f>
        <v>0</v>
      </c>
      <c r="R220" s="320">
        <f>SUM(R222:R225)</f>
        <v>0</v>
      </c>
      <c r="S220" s="334">
        <f>SUM(S222:S225)</f>
        <v>0</v>
      </c>
    </row>
    <row r="221" spans="1:19" ht="12.75">
      <c r="A221" s="332"/>
      <c r="B221" s="318"/>
      <c r="C221" s="322" t="s">
        <v>198</v>
      </c>
      <c r="D221" s="323" t="s">
        <v>199</v>
      </c>
      <c r="E221" s="324">
        <v>0</v>
      </c>
      <c r="F221" s="324">
        <v>500</v>
      </c>
      <c r="G221" s="324">
        <v>500</v>
      </c>
      <c r="H221" s="324"/>
      <c r="I221" s="324">
        <v>500</v>
      </c>
      <c r="J221" s="334"/>
      <c r="K221" s="334"/>
      <c r="L221" s="347"/>
      <c r="M221" s="334"/>
      <c r="N221" s="334"/>
      <c r="O221" s="334"/>
      <c r="P221" s="334"/>
      <c r="Q221" s="334"/>
      <c r="R221" s="320"/>
      <c r="S221" s="334"/>
    </row>
    <row r="222" spans="1:19" ht="12.75">
      <c r="A222" s="321"/>
      <c r="B222" s="322"/>
      <c r="C222" s="322" t="s">
        <v>200</v>
      </c>
      <c r="D222" s="323" t="s">
        <v>201</v>
      </c>
      <c r="E222" s="324">
        <v>7800</v>
      </c>
      <c r="F222" s="324">
        <v>8534</v>
      </c>
      <c r="G222" s="324">
        <v>8534</v>
      </c>
      <c r="H222" s="324"/>
      <c r="I222" s="324">
        <v>8534</v>
      </c>
      <c r="J222" s="324"/>
      <c r="K222" s="324"/>
      <c r="L222" s="325"/>
      <c r="M222" s="324"/>
      <c r="N222" s="324"/>
      <c r="O222" s="324"/>
      <c r="P222" s="324"/>
      <c r="Q222" s="324"/>
      <c r="R222" s="335"/>
      <c r="S222" s="324"/>
    </row>
    <row r="223" spans="1:19" ht="12.75">
      <c r="A223" s="321"/>
      <c r="B223" s="322"/>
      <c r="C223" s="322" t="s">
        <v>237</v>
      </c>
      <c r="D223" s="323" t="s">
        <v>286</v>
      </c>
      <c r="E223" s="324">
        <v>0</v>
      </c>
      <c r="F223" s="324">
        <v>300</v>
      </c>
      <c r="G223" s="324">
        <v>300</v>
      </c>
      <c r="H223" s="324"/>
      <c r="I223" s="324">
        <v>300</v>
      </c>
      <c r="J223" s="324"/>
      <c r="K223" s="324"/>
      <c r="L223" s="325"/>
      <c r="M223" s="324"/>
      <c r="N223" s="324"/>
      <c r="O223" s="324"/>
      <c r="P223" s="324"/>
      <c r="Q223" s="324"/>
      <c r="R223" s="335"/>
      <c r="S223" s="324"/>
    </row>
    <row r="224" spans="1:19" ht="12.75">
      <c r="A224" s="321"/>
      <c r="B224" s="322"/>
      <c r="C224" s="322" t="s">
        <v>243</v>
      </c>
      <c r="D224" s="323" t="s">
        <v>289</v>
      </c>
      <c r="E224" s="324">
        <v>3628</v>
      </c>
      <c r="F224" s="324">
        <v>2769</v>
      </c>
      <c r="G224" s="324">
        <v>2769</v>
      </c>
      <c r="H224" s="324"/>
      <c r="I224" s="324">
        <v>2769</v>
      </c>
      <c r="J224" s="324"/>
      <c r="K224" s="324"/>
      <c r="L224" s="325"/>
      <c r="M224" s="324"/>
      <c r="N224" s="324"/>
      <c r="O224" s="324"/>
      <c r="P224" s="324"/>
      <c r="Q224" s="324"/>
      <c r="R224" s="335"/>
      <c r="S224" s="324"/>
    </row>
    <row r="225" spans="1:19" ht="23.25" thickBot="1">
      <c r="A225" s="321"/>
      <c r="B225" s="366"/>
      <c r="C225" s="366" t="s">
        <v>227</v>
      </c>
      <c r="D225" s="367" t="s">
        <v>228</v>
      </c>
      <c r="E225" s="368">
        <v>8942</v>
      </c>
      <c r="F225" s="368">
        <v>8621</v>
      </c>
      <c r="G225" s="368">
        <v>8621</v>
      </c>
      <c r="H225" s="368"/>
      <c r="I225" s="368">
        <v>8621</v>
      </c>
      <c r="J225" s="368"/>
      <c r="K225" s="368"/>
      <c r="L225" s="369"/>
      <c r="M225" s="368"/>
      <c r="N225" s="368"/>
      <c r="O225" s="368"/>
      <c r="P225" s="368"/>
      <c r="Q225" s="368"/>
      <c r="R225" s="370"/>
      <c r="S225" s="368"/>
    </row>
    <row r="226" spans="1:19" ht="12.75">
      <c r="A226" s="321"/>
      <c r="B226" s="361" t="s">
        <v>290</v>
      </c>
      <c r="C226" s="361"/>
      <c r="D226" s="362" t="s">
        <v>291</v>
      </c>
      <c r="E226" s="363">
        <f aca="true" t="shared" si="33" ref="E226:M226">SUM(E227:E235)</f>
        <v>123376</v>
      </c>
      <c r="F226" s="363">
        <f t="shared" si="33"/>
        <v>136510</v>
      </c>
      <c r="G226" s="363">
        <f t="shared" si="33"/>
        <v>136510</v>
      </c>
      <c r="H226" s="363">
        <f t="shared" si="33"/>
        <v>110700</v>
      </c>
      <c r="I226" s="363">
        <f t="shared" si="33"/>
        <v>25210</v>
      </c>
      <c r="J226" s="363">
        <f t="shared" si="33"/>
        <v>0</v>
      </c>
      <c r="K226" s="363">
        <f t="shared" si="33"/>
        <v>600</v>
      </c>
      <c r="L226" s="363">
        <f t="shared" si="33"/>
        <v>0</v>
      </c>
      <c r="M226" s="363">
        <f t="shared" si="33"/>
        <v>0</v>
      </c>
      <c r="N226" s="363"/>
      <c r="O226" s="363"/>
      <c r="P226" s="363"/>
      <c r="Q226" s="363">
        <f>SUM(Q227:Q235)</f>
        <v>0</v>
      </c>
      <c r="R226" s="365">
        <f>SUM(R227:R235)</f>
        <v>0</v>
      </c>
      <c r="S226" s="363"/>
    </row>
    <row r="227" spans="1:19" ht="22.5">
      <c r="A227" s="321"/>
      <c r="B227" s="322"/>
      <c r="C227" s="322" t="s">
        <v>229</v>
      </c>
      <c r="D227" s="323" t="s">
        <v>271</v>
      </c>
      <c r="E227" s="324">
        <v>600</v>
      </c>
      <c r="F227" s="324">
        <v>600</v>
      </c>
      <c r="G227" s="324">
        <v>600</v>
      </c>
      <c r="H227" s="324"/>
      <c r="I227" s="324"/>
      <c r="J227" s="324"/>
      <c r="K227" s="324">
        <v>600</v>
      </c>
      <c r="L227" s="325"/>
      <c r="M227" s="324"/>
      <c r="N227" s="324"/>
      <c r="O227" s="324"/>
      <c r="P227" s="324"/>
      <c r="Q227" s="324"/>
      <c r="R227" s="335"/>
      <c r="S227" s="324"/>
    </row>
    <row r="228" spans="1:19" ht="22.5">
      <c r="A228" s="321"/>
      <c r="B228" s="322"/>
      <c r="C228" s="322" t="s">
        <v>212</v>
      </c>
      <c r="D228" s="323" t="s">
        <v>213</v>
      </c>
      <c r="E228" s="324">
        <v>78529</v>
      </c>
      <c r="F228" s="324">
        <v>86300</v>
      </c>
      <c r="G228" s="324">
        <v>86300</v>
      </c>
      <c r="H228" s="324">
        <v>86300</v>
      </c>
      <c r="I228" s="324"/>
      <c r="J228" s="324"/>
      <c r="K228" s="324"/>
      <c r="L228" s="325"/>
      <c r="M228" s="324"/>
      <c r="N228" s="324"/>
      <c r="O228" s="324"/>
      <c r="P228" s="324"/>
      <c r="Q228" s="324"/>
      <c r="R228" s="335"/>
      <c r="S228" s="324"/>
    </row>
    <row r="229" spans="1:19" ht="12.75">
      <c r="A229" s="321"/>
      <c r="B229" s="322"/>
      <c r="C229" s="322" t="s">
        <v>218</v>
      </c>
      <c r="D229" s="323" t="s">
        <v>219</v>
      </c>
      <c r="E229" s="324">
        <v>5639</v>
      </c>
      <c r="F229" s="324">
        <v>7100</v>
      </c>
      <c r="G229" s="324">
        <v>7100</v>
      </c>
      <c r="H229" s="324">
        <v>7100</v>
      </c>
      <c r="I229" s="324"/>
      <c r="J229" s="324"/>
      <c r="K229" s="324"/>
      <c r="L229" s="325"/>
      <c r="M229" s="324"/>
      <c r="N229" s="324"/>
      <c r="O229" s="324"/>
      <c r="P229" s="324"/>
      <c r="Q229" s="324"/>
      <c r="R229" s="335"/>
      <c r="S229" s="324"/>
    </row>
    <row r="230" spans="1:19" ht="12.75">
      <c r="A230" s="321"/>
      <c r="B230" s="322"/>
      <c r="C230" s="322" t="s">
        <v>192</v>
      </c>
      <c r="D230" s="323" t="s">
        <v>220</v>
      </c>
      <c r="E230" s="324">
        <v>12480</v>
      </c>
      <c r="F230" s="324">
        <v>14920</v>
      </c>
      <c r="G230" s="324">
        <v>14920</v>
      </c>
      <c r="H230" s="324">
        <v>14920</v>
      </c>
      <c r="I230" s="324"/>
      <c r="J230" s="324"/>
      <c r="K230" s="324"/>
      <c r="L230" s="325"/>
      <c r="M230" s="324"/>
      <c r="N230" s="324"/>
      <c r="O230" s="324"/>
      <c r="P230" s="324"/>
      <c r="Q230" s="324"/>
      <c r="R230" s="335"/>
      <c r="S230" s="324"/>
    </row>
    <row r="231" spans="1:19" ht="12.75">
      <c r="A231" s="321"/>
      <c r="B231" s="322"/>
      <c r="C231" s="322" t="s">
        <v>194</v>
      </c>
      <c r="D231" s="323" t="s">
        <v>221</v>
      </c>
      <c r="E231" s="324">
        <v>1900</v>
      </c>
      <c r="F231" s="324">
        <v>2380</v>
      </c>
      <c r="G231" s="324">
        <v>2380</v>
      </c>
      <c r="H231" s="324">
        <v>2380</v>
      </c>
      <c r="I231" s="324"/>
      <c r="J231" s="324"/>
      <c r="K231" s="324"/>
      <c r="L231" s="325"/>
      <c r="M231" s="324"/>
      <c r="N231" s="324"/>
      <c r="O231" s="324"/>
      <c r="P231" s="324"/>
      <c r="Q231" s="324"/>
      <c r="R231" s="335"/>
      <c r="S231" s="324"/>
    </row>
    <row r="232" spans="1:19" ht="12.75">
      <c r="A232" s="321"/>
      <c r="B232" s="322"/>
      <c r="C232" s="322" t="s">
        <v>198</v>
      </c>
      <c r="D232" s="323" t="s">
        <v>199</v>
      </c>
      <c r="E232" s="324">
        <v>700</v>
      </c>
      <c r="F232" s="324">
        <v>1020</v>
      </c>
      <c r="G232" s="324">
        <v>1020</v>
      </c>
      <c r="H232" s="324"/>
      <c r="I232" s="324">
        <v>1020</v>
      </c>
      <c r="J232" s="324"/>
      <c r="K232" s="324"/>
      <c r="L232" s="325"/>
      <c r="M232" s="324"/>
      <c r="N232" s="324"/>
      <c r="O232" s="324"/>
      <c r="P232" s="324"/>
      <c r="Q232" s="324"/>
      <c r="R232" s="335"/>
      <c r="S232" s="324"/>
    </row>
    <row r="233" spans="1:19" ht="12.75">
      <c r="A233" s="321"/>
      <c r="B233" s="322"/>
      <c r="C233" s="322" t="s">
        <v>214</v>
      </c>
      <c r="D233" s="323" t="s">
        <v>215</v>
      </c>
      <c r="E233" s="324">
        <v>15800</v>
      </c>
      <c r="F233" s="324">
        <v>16400</v>
      </c>
      <c r="G233" s="324">
        <v>16400</v>
      </c>
      <c r="H233" s="324"/>
      <c r="I233" s="324">
        <v>16400</v>
      </c>
      <c r="J233" s="324"/>
      <c r="K233" s="324"/>
      <c r="L233" s="325"/>
      <c r="M233" s="324"/>
      <c r="N233" s="324"/>
      <c r="O233" s="324"/>
      <c r="P233" s="324"/>
      <c r="Q233" s="324"/>
      <c r="R233" s="335"/>
      <c r="S233" s="324"/>
    </row>
    <row r="234" spans="1:19" ht="12.75">
      <c r="A234" s="321"/>
      <c r="B234" s="322"/>
      <c r="C234" s="322" t="s">
        <v>200</v>
      </c>
      <c r="D234" s="323" t="s">
        <v>201</v>
      </c>
      <c r="E234" s="324">
        <v>2650</v>
      </c>
      <c r="F234" s="324">
        <v>2740</v>
      </c>
      <c r="G234" s="324">
        <v>2740</v>
      </c>
      <c r="H234" s="324"/>
      <c r="I234" s="324">
        <v>2740</v>
      </c>
      <c r="J234" s="324"/>
      <c r="K234" s="324"/>
      <c r="L234" s="325"/>
      <c r="M234" s="324"/>
      <c r="N234" s="324"/>
      <c r="O234" s="324"/>
      <c r="P234" s="324"/>
      <c r="Q234" s="324"/>
      <c r="R234" s="335"/>
      <c r="S234" s="324"/>
    </row>
    <row r="235" spans="1:19" ht="12.75">
      <c r="A235" s="321"/>
      <c r="B235" s="322"/>
      <c r="C235" s="322" t="s">
        <v>245</v>
      </c>
      <c r="D235" s="323" t="s">
        <v>292</v>
      </c>
      <c r="E235" s="324">
        <v>5078</v>
      </c>
      <c r="F235" s="324">
        <v>5050</v>
      </c>
      <c r="G235" s="324">
        <v>5050</v>
      </c>
      <c r="H235" s="324"/>
      <c r="I235" s="324">
        <v>5050</v>
      </c>
      <c r="J235" s="324"/>
      <c r="K235" s="324"/>
      <c r="L235" s="325"/>
      <c r="M235" s="324"/>
      <c r="N235" s="324"/>
      <c r="O235" s="324"/>
      <c r="P235" s="324"/>
      <c r="Q235" s="324"/>
      <c r="R235" s="335"/>
      <c r="S235" s="324"/>
    </row>
    <row r="236" spans="1:19" ht="12.75">
      <c r="A236" s="332"/>
      <c r="B236" s="318" t="s">
        <v>126</v>
      </c>
      <c r="C236" s="318"/>
      <c r="D236" s="319" t="s">
        <v>21</v>
      </c>
      <c r="E236" s="334">
        <f aca="true" t="shared" si="34" ref="E236:O236">SUM(E237:E238)</f>
        <v>42301</v>
      </c>
      <c r="F236" s="334">
        <f t="shared" si="34"/>
        <v>43184</v>
      </c>
      <c r="G236" s="334">
        <f t="shared" si="34"/>
        <v>43184</v>
      </c>
      <c r="H236" s="334">
        <f t="shared" si="34"/>
        <v>200</v>
      </c>
      <c r="I236" s="334">
        <f t="shared" si="34"/>
        <v>42984</v>
      </c>
      <c r="J236" s="334">
        <f t="shared" si="34"/>
        <v>0</v>
      </c>
      <c r="K236" s="334">
        <f t="shared" si="34"/>
        <v>0</v>
      </c>
      <c r="L236" s="334">
        <f t="shared" si="34"/>
        <v>0</v>
      </c>
      <c r="M236" s="334">
        <f t="shared" si="34"/>
        <v>0</v>
      </c>
      <c r="N236" s="334">
        <f t="shared" si="34"/>
        <v>0</v>
      </c>
      <c r="O236" s="334">
        <f t="shared" si="34"/>
        <v>0</v>
      </c>
      <c r="P236" s="334">
        <f>SUM(P238:P238)</f>
        <v>0</v>
      </c>
      <c r="Q236" s="334">
        <f>SUM(Q238:Q238)</f>
        <v>0</v>
      </c>
      <c r="R236" s="320">
        <f>SUM(R238:R238)</f>
        <v>0</v>
      </c>
      <c r="S236" s="334">
        <f>SUM(S238:S238)</f>
        <v>0</v>
      </c>
    </row>
    <row r="237" spans="1:19" ht="12.75">
      <c r="A237" s="332"/>
      <c r="B237" s="318"/>
      <c r="C237" s="322" t="s">
        <v>196</v>
      </c>
      <c r="D237" s="323" t="s">
        <v>233</v>
      </c>
      <c r="E237" s="336">
        <v>400</v>
      </c>
      <c r="F237" s="336">
        <v>200</v>
      </c>
      <c r="G237" s="336">
        <v>200</v>
      </c>
      <c r="H237" s="336">
        <v>200</v>
      </c>
      <c r="I237" s="334"/>
      <c r="J237" s="334"/>
      <c r="K237" s="334"/>
      <c r="L237" s="347"/>
      <c r="M237" s="334"/>
      <c r="N237" s="334"/>
      <c r="O237" s="334"/>
      <c r="P237" s="334"/>
      <c r="Q237" s="334"/>
      <c r="R237" s="320"/>
      <c r="S237" s="334"/>
    </row>
    <row r="238" spans="1:19" ht="13.5" thickBot="1">
      <c r="A238" s="321"/>
      <c r="B238" s="322"/>
      <c r="C238" s="322" t="s">
        <v>245</v>
      </c>
      <c r="D238" s="323" t="s">
        <v>292</v>
      </c>
      <c r="E238" s="324">
        <v>41901</v>
      </c>
      <c r="F238" s="324">
        <v>42984</v>
      </c>
      <c r="G238" s="324">
        <v>42984</v>
      </c>
      <c r="H238" s="324"/>
      <c r="I238" s="324">
        <v>42984</v>
      </c>
      <c r="J238" s="324"/>
      <c r="K238" s="324"/>
      <c r="L238" s="325"/>
      <c r="M238" s="324"/>
      <c r="N238" s="324"/>
      <c r="O238" s="324"/>
      <c r="P238" s="324"/>
      <c r="Q238" s="324"/>
      <c r="R238" s="335"/>
      <c r="S238" s="324"/>
    </row>
    <row r="239" spans="1:19" ht="13.5" thickBot="1">
      <c r="A239" s="313" t="s">
        <v>293</v>
      </c>
      <c r="B239" s="314"/>
      <c r="C239" s="371"/>
      <c r="D239" s="344" t="s">
        <v>294</v>
      </c>
      <c r="E239" s="316">
        <f aca="true" t="shared" si="35" ref="E239:S239">SUM(E244,E240)</f>
        <v>80000</v>
      </c>
      <c r="F239" s="316">
        <f t="shared" si="35"/>
        <v>80000</v>
      </c>
      <c r="G239" s="316">
        <f t="shared" si="35"/>
        <v>80000</v>
      </c>
      <c r="H239" s="316">
        <f t="shared" si="35"/>
        <v>22600</v>
      </c>
      <c r="I239" s="316">
        <f t="shared" si="35"/>
        <v>48400</v>
      </c>
      <c r="J239" s="316">
        <f t="shared" si="35"/>
        <v>9000</v>
      </c>
      <c r="K239" s="316">
        <f t="shared" si="35"/>
        <v>0</v>
      </c>
      <c r="L239" s="345">
        <f t="shared" si="35"/>
        <v>0</v>
      </c>
      <c r="M239" s="316">
        <f t="shared" si="35"/>
        <v>0</v>
      </c>
      <c r="N239" s="316">
        <f t="shared" si="35"/>
        <v>0</v>
      </c>
      <c r="O239" s="316">
        <f t="shared" si="35"/>
        <v>0</v>
      </c>
      <c r="P239" s="316">
        <f t="shared" si="35"/>
        <v>0</v>
      </c>
      <c r="Q239" s="316">
        <f t="shared" si="35"/>
        <v>0</v>
      </c>
      <c r="R239" s="346">
        <f t="shared" si="35"/>
        <v>0</v>
      </c>
      <c r="S239" s="316">
        <f t="shared" si="35"/>
        <v>0</v>
      </c>
    </row>
    <row r="240" spans="1:19" ht="12.75">
      <c r="A240" s="372"/>
      <c r="B240" s="373">
        <v>85153</v>
      </c>
      <c r="C240" s="374"/>
      <c r="D240" s="375" t="s">
        <v>295</v>
      </c>
      <c r="E240" s="376">
        <f aca="true" t="shared" si="36" ref="E240:S240">SUM(E241:E243)</f>
        <v>20000</v>
      </c>
      <c r="F240" s="376">
        <f t="shared" si="36"/>
        <v>20000</v>
      </c>
      <c r="G240" s="377">
        <f t="shared" si="36"/>
        <v>20000</v>
      </c>
      <c r="H240" s="376">
        <f t="shared" si="36"/>
        <v>0</v>
      </c>
      <c r="I240" s="377">
        <f t="shared" si="36"/>
        <v>20000</v>
      </c>
      <c r="J240" s="376">
        <f t="shared" si="36"/>
        <v>0</v>
      </c>
      <c r="K240" s="377">
        <f t="shared" si="36"/>
        <v>0</v>
      </c>
      <c r="L240" s="378">
        <f t="shared" si="36"/>
        <v>0</v>
      </c>
      <c r="M240" s="376">
        <f t="shared" si="36"/>
        <v>0</v>
      </c>
      <c r="N240" s="377">
        <f t="shared" si="36"/>
        <v>0</v>
      </c>
      <c r="O240" s="376">
        <f t="shared" si="36"/>
        <v>0</v>
      </c>
      <c r="P240" s="377">
        <f t="shared" si="36"/>
        <v>0</v>
      </c>
      <c r="Q240" s="376">
        <f t="shared" si="36"/>
        <v>0</v>
      </c>
      <c r="R240" s="379">
        <f t="shared" si="36"/>
        <v>0</v>
      </c>
      <c r="S240" s="377">
        <f t="shared" si="36"/>
        <v>0</v>
      </c>
    </row>
    <row r="241" spans="1:19" ht="12.75">
      <c r="A241" s="380"/>
      <c r="B241" s="381"/>
      <c r="C241" s="382" t="s">
        <v>198</v>
      </c>
      <c r="D241" s="383" t="s">
        <v>199</v>
      </c>
      <c r="E241" s="384">
        <v>2000</v>
      </c>
      <c r="F241" s="384">
        <v>2000</v>
      </c>
      <c r="G241" s="385">
        <v>2000</v>
      </c>
      <c r="H241" s="384"/>
      <c r="I241" s="385">
        <v>2000</v>
      </c>
      <c r="J241" s="384"/>
      <c r="K241" s="385"/>
      <c r="L241" s="386"/>
      <c r="M241" s="384"/>
      <c r="N241" s="385"/>
      <c r="O241" s="384"/>
      <c r="P241" s="385"/>
      <c r="Q241" s="384"/>
      <c r="R241" s="387"/>
      <c r="S241" s="385"/>
    </row>
    <row r="242" spans="1:19" ht="12.75">
      <c r="A242" s="380"/>
      <c r="B242" s="381"/>
      <c r="C242" s="382" t="s">
        <v>200</v>
      </c>
      <c r="D242" s="383" t="s">
        <v>206</v>
      </c>
      <c r="E242" s="384">
        <v>17500</v>
      </c>
      <c r="F242" s="384">
        <v>17500</v>
      </c>
      <c r="G242" s="385">
        <v>17500</v>
      </c>
      <c r="H242" s="384"/>
      <c r="I242" s="385">
        <v>17500</v>
      </c>
      <c r="J242" s="384"/>
      <c r="K242" s="385"/>
      <c r="L242" s="386"/>
      <c r="M242" s="384"/>
      <c r="N242" s="385"/>
      <c r="O242" s="384"/>
      <c r="P242" s="385"/>
      <c r="Q242" s="384"/>
      <c r="R242" s="387"/>
      <c r="S242" s="385"/>
    </row>
    <row r="243" spans="1:19" ht="12.75">
      <c r="A243" s="380"/>
      <c r="B243" s="381"/>
      <c r="C243" s="382" t="s">
        <v>243</v>
      </c>
      <c r="D243" s="383" t="s">
        <v>244</v>
      </c>
      <c r="E243" s="384">
        <v>500</v>
      </c>
      <c r="F243" s="384">
        <v>500</v>
      </c>
      <c r="G243" s="385">
        <v>500</v>
      </c>
      <c r="H243" s="384"/>
      <c r="I243" s="385">
        <v>500</v>
      </c>
      <c r="J243" s="384"/>
      <c r="K243" s="385"/>
      <c r="L243" s="386"/>
      <c r="M243" s="384"/>
      <c r="N243" s="385"/>
      <c r="O243" s="384"/>
      <c r="P243" s="385"/>
      <c r="Q243" s="384"/>
      <c r="R243" s="387"/>
      <c r="S243" s="385"/>
    </row>
    <row r="244" spans="1:19" ht="12.75">
      <c r="A244" s="317"/>
      <c r="B244" s="318" t="s">
        <v>296</v>
      </c>
      <c r="C244" s="318"/>
      <c r="D244" s="388" t="s">
        <v>297</v>
      </c>
      <c r="E244" s="320">
        <f>SUM(E245:E251)</f>
        <v>60000</v>
      </c>
      <c r="F244" s="320">
        <f>SUM(F245:F251)</f>
        <v>60000</v>
      </c>
      <c r="G244" s="320">
        <f>SUM(G245:G251)</f>
        <v>60000</v>
      </c>
      <c r="H244" s="320">
        <f>SUM(H245:H251)</f>
        <v>22600</v>
      </c>
      <c r="I244" s="320">
        <f>SUM(I245:I251)</f>
        <v>28400</v>
      </c>
      <c r="J244" s="334">
        <f>SUM(J245:J250)</f>
        <v>9000</v>
      </c>
      <c r="K244" s="334">
        <f>SUM(K245:K250)</f>
        <v>0</v>
      </c>
      <c r="L244" s="347">
        <f>SUM(L245:L250)</f>
        <v>0</v>
      </c>
      <c r="M244" s="334">
        <f>SUM(M245:M251)</f>
        <v>0</v>
      </c>
      <c r="N244" s="320">
        <f>SUM(N245:N251)</f>
        <v>0</v>
      </c>
      <c r="O244" s="334">
        <f>SUM(O245:O250)</f>
        <v>0</v>
      </c>
      <c r="P244" s="334">
        <f>SUM(P245:P250)</f>
        <v>0</v>
      </c>
      <c r="Q244" s="334">
        <f>SUM(Q245:Q250)</f>
        <v>0</v>
      </c>
      <c r="R244" s="320">
        <f>SUM(R245:R251)</f>
        <v>0</v>
      </c>
      <c r="S244" s="320">
        <f>SUM(S245:S251)</f>
        <v>0</v>
      </c>
    </row>
    <row r="245" spans="1:19" ht="45">
      <c r="A245" s="321"/>
      <c r="B245" s="322"/>
      <c r="C245" s="322" t="s">
        <v>298</v>
      </c>
      <c r="D245" s="323" t="s">
        <v>299</v>
      </c>
      <c r="E245" s="324">
        <v>9000</v>
      </c>
      <c r="F245" s="324">
        <v>9000</v>
      </c>
      <c r="G245" s="324">
        <v>9000</v>
      </c>
      <c r="H245" s="324"/>
      <c r="I245" s="324"/>
      <c r="J245" s="324">
        <v>9000</v>
      </c>
      <c r="K245" s="324"/>
      <c r="L245" s="325"/>
      <c r="M245" s="324"/>
      <c r="N245" s="324"/>
      <c r="O245" s="324"/>
      <c r="P245" s="324"/>
      <c r="Q245" s="324"/>
      <c r="R245" s="335"/>
      <c r="S245" s="324"/>
    </row>
    <row r="246" spans="1:19" ht="12.75">
      <c r="A246" s="321"/>
      <c r="B246" s="322"/>
      <c r="C246" s="322" t="s">
        <v>192</v>
      </c>
      <c r="D246" s="323" t="s">
        <v>220</v>
      </c>
      <c r="E246" s="324">
        <v>1519</v>
      </c>
      <c r="F246" s="324">
        <v>1600</v>
      </c>
      <c r="G246" s="324">
        <v>1600</v>
      </c>
      <c r="H246" s="324">
        <v>1600</v>
      </c>
      <c r="I246" s="324"/>
      <c r="J246" s="324"/>
      <c r="K246" s="324"/>
      <c r="L246" s="325"/>
      <c r="M246" s="324"/>
      <c r="N246" s="324"/>
      <c r="O246" s="324"/>
      <c r="P246" s="324"/>
      <c r="Q246" s="324"/>
      <c r="R246" s="335"/>
      <c r="S246" s="324"/>
    </row>
    <row r="247" spans="1:19" ht="12.75">
      <c r="A247" s="321"/>
      <c r="B247" s="322"/>
      <c r="C247" s="322" t="s">
        <v>196</v>
      </c>
      <c r="D247" s="323" t="s">
        <v>233</v>
      </c>
      <c r="E247" s="324">
        <v>21000</v>
      </c>
      <c r="F247" s="324">
        <v>21000</v>
      </c>
      <c r="G247" s="324">
        <v>21000</v>
      </c>
      <c r="H247" s="324">
        <v>21000</v>
      </c>
      <c r="I247" s="324"/>
      <c r="J247" s="324"/>
      <c r="K247" s="324"/>
      <c r="L247" s="325"/>
      <c r="M247" s="324"/>
      <c r="N247" s="324"/>
      <c r="O247" s="324"/>
      <c r="P247" s="324"/>
      <c r="Q247" s="324"/>
      <c r="R247" s="335"/>
      <c r="S247" s="324"/>
    </row>
    <row r="248" spans="1:19" ht="12.75">
      <c r="A248" s="321"/>
      <c r="B248" s="322"/>
      <c r="C248" s="322" t="s">
        <v>198</v>
      </c>
      <c r="D248" s="323" t="s">
        <v>222</v>
      </c>
      <c r="E248" s="324">
        <v>6481</v>
      </c>
      <c r="F248" s="324">
        <v>6400</v>
      </c>
      <c r="G248" s="324">
        <v>6400</v>
      </c>
      <c r="H248" s="324"/>
      <c r="I248" s="324">
        <v>6400</v>
      </c>
      <c r="J248" s="324"/>
      <c r="K248" s="324"/>
      <c r="L248" s="325"/>
      <c r="M248" s="324"/>
      <c r="N248" s="324"/>
      <c r="O248" s="324"/>
      <c r="P248" s="324"/>
      <c r="Q248" s="324"/>
      <c r="R248" s="335"/>
      <c r="S248" s="324"/>
    </row>
    <row r="249" spans="1:19" ht="12.75">
      <c r="A249" s="321"/>
      <c r="B249" s="322"/>
      <c r="C249" s="322" t="s">
        <v>200</v>
      </c>
      <c r="D249" s="323" t="s">
        <v>201</v>
      </c>
      <c r="E249" s="324">
        <v>19000</v>
      </c>
      <c r="F249" s="324">
        <v>20000</v>
      </c>
      <c r="G249" s="324">
        <v>20000</v>
      </c>
      <c r="H249" s="324"/>
      <c r="I249" s="324">
        <v>20000</v>
      </c>
      <c r="J249" s="324"/>
      <c r="K249" s="324"/>
      <c r="L249" s="325"/>
      <c r="M249" s="324"/>
      <c r="N249" s="324"/>
      <c r="O249" s="324"/>
      <c r="P249" s="324"/>
      <c r="Q249" s="324"/>
      <c r="R249" s="335"/>
      <c r="S249" s="324"/>
    </row>
    <row r="250" spans="1:19" ht="12.75">
      <c r="A250" s="321"/>
      <c r="B250" s="322"/>
      <c r="C250" s="322" t="s">
        <v>243</v>
      </c>
      <c r="D250" s="323" t="s">
        <v>244</v>
      </c>
      <c r="E250" s="324">
        <v>1000</v>
      </c>
      <c r="F250" s="324">
        <v>1000</v>
      </c>
      <c r="G250" s="324">
        <v>1000</v>
      </c>
      <c r="H250" s="324"/>
      <c r="I250" s="324">
        <v>1000</v>
      </c>
      <c r="J250" s="324"/>
      <c r="K250" s="324"/>
      <c r="L250" s="325"/>
      <c r="M250" s="324"/>
      <c r="N250" s="324"/>
      <c r="O250" s="324"/>
      <c r="P250" s="324"/>
      <c r="Q250" s="324"/>
      <c r="R250" s="335"/>
      <c r="S250" s="324"/>
    </row>
    <row r="251" spans="1:19" ht="23.25" thickBot="1">
      <c r="A251" s="338"/>
      <c r="B251" s="389"/>
      <c r="C251" s="389" t="s">
        <v>227</v>
      </c>
      <c r="D251" s="390" t="s">
        <v>228</v>
      </c>
      <c r="E251" s="391">
        <v>2000</v>
      </c>
      <c r="F251" s="391">
        <v>1000</v>
      </c>
      <c r="G251" s="391">
        <v>1000</v>
      </c>
      <c r="H251" s="391"/>
      <c r="I251" s="391">
        <v>1000</v>
      </c>
      <c r="J251" s="391"/>
      <c r="K251" s="391"/>
      <c r="L251" s="392"/>
      <c r="M251" s="391"/>
      <c r="N251" s="391"/>
      <c r="O251" s="391"/>
      <c r="P251" s="391"/>
      <c r="Q251" s="391"/>
      <c r="R251" s="393"/>
      <c r="S251" s="391"/>
    </row>
    <row r="252" spans="1:19" ht="13.5" thickBot="1">
      <c r="A252" s="313" t="s">
        <v>128</v>
      </c>
      <c r="B252" s="314"/>
      <c r="C252" s="314"/>
      <c r="D252" s="344" t="s">
        <v>129</v>
      </c>
      <c r="E252" s="316">
        <f>SUM(E253,E255,E272,E274,E277,E279,E281,E300,E308)</f>
        <v>2902080</v>
      </c>
      <c r="F252" s="316">
        <f>SUM(F253,F255,F272,F274,F277,F279,F281,F300,F308)</f>
        <v>3106220</v>
      </c>
      <c r="G252" s="316">
        <f aca="true" t="shared" si="37" ref="G252:M252">SUM(G253+G255+G272+G274+G277+G281+G300+G308+G279)</f>
        <v>3106220</v>
      </c>
      <c r="H252" s="316">
        <f t="shared" si="37"/>
        <v>467148</v>
      </c>
      <c r="I252" s="316">
        <f t="shared" si="37"/>
        <v>98716</v>
      </c>
      <c r="J252" s="316">
        <f t="shared" si="37"/>
        <v>0</v>
      </c>
      <c r="K252" s="316">
        <f t="shared" si="37"/>
        <v>2540356</v>
      </c>
      <c r="L252" s="316">
        <f t="shared" si="37"/>
        <v>0</v>
      </c>
      <c r="M252" s="316">
        <f t="shared" si="37"/>
        <v>0</v>
      </c>
      <c r="N252" s="316">
        <f aca="true" t="shared" si="38" ref="N252:S252">SUM(N253+N255+N272+N274+N277+N281+N300+N308)</f>
        <v>0</v>
      </c>
      <c r="O252" s="316">
        <f t="shared" si="38"/>
        <v>0</v>
      </c>
      <c r="P252" s="316">
        <f t="shared" si="38"/>
        <v>0</v>
      </c>
      <c r="Q252" s="316">
        <f t="shared" si="38"/>
        <v>0</v>
      </c>
      <c r="R252" s="346">
        <f t="shared" si="38"/>
        <v>0</v>
      </c>
      <c r="S252" s="316">
        <f t="shared" si="38"/>
        <v>0</v>
      </c>
    </row>
    <row r="253" spans="1:19" ht="12.75">
      <c r="A253" s="317"/>
      <c r="B253" s="318" t="s">
        <v>300</v>
      </c>
      <c r="C253" s="318"/>
      <c r="D253" s="319" t="s">
        <v>301</v>
      </c>
      <c r="E253" s="334">
        <f aca="true" t="shared" si="39" ref="E253:S253">SUM(E254)</f>
        <v>129797</v>
      </c>
      <c r="F253" s="334">
        <f t="shared" si="39"/>
        <v>180925</v>
      </c>
      <c r="G253" s="334">
        <f t="shared" si="39"/>
        <v>180925</v>
      </c>
      <c r="H253" s="334">
        <f t="shared" si="39"/>
        <v>0</v>
      </c>
      <c r="I253" s="334">
        <f t="shared" si="39"/>
        <v>0</v>
      </c>
      <c r="J253" s="334">
        <f t="shared" si="39"/>
        <v>0</v>
      </c>
      <c r="K253" s="334">
        <f t="shared" si="39"/>
        <v>180925</v>
      </c>
      <c r="L253" s="347">
        <f t="shared" si="39"/>
        <v>0</v>
      </c>
      <c r="M253" s="334">
        <f t="shared" si="39"/>
        <v>0</v>
      </c>
      <c r="N253" s="334">
        <f t="shared" si="39"/>
        <v>0</v>
      </c>
      <c r="O253" s="334">
        <f t="shared" si="39"/>
        <v>0</v>
      </c>
      <c r="P253" s="334">
        <f t="shared" si="39"/>
        <v>0</v>
      </c>
      <c r="Q253" s="334">
        <f t="shared" si="39"/>
        <v>0</v>
      </c>
      <c r="R253" s="320">
        <f t="shared" si="39"/>
        <v>0</v>
      </c>
      <c r="S253" s="334">
        <f t="shared" si="39"/>
        <v>0</v>
      </c>
    </row>
    <row r="254" spans="1:19" ht="12.75">
      <c r="A254" s="321"/>
      <c r="B254" s="322"/>
      <c r="C254" s="322" t="s">
        <v>564</v>
      </c>
      <c r="D254" s="323" t="s">
        <v>303</v>
      </c>
      <c r="E254" s="324">
        <v>129797</v>
      </c>
      <c r="F254" s="324">
        <v>180925</v>
      </c>
      <c r="G254" s="324">
        <v>180925</v>
      </c>
      <c r="H254" s="324"/>
      <c r="I254" s="324"/>
      <c r="J254" s="324"/>
      <c r="K254" s="324">
        <v>180925</v>
      </c>
      <c r="L254" s="325"/>
      <c r="M254" s="324"/>
      <c r="N254" s="324"/>
      <c r="O254" s="324"/>
      <c r="P254" s="324"/>
      <c r="Q254" s="324"/>
      <c r="R254" s="335"/>
      <c r="S254" s="324"/>
    </row>
    <row r="255" spans="1:19" ht="52.5">
      <c r="A255" s="332"/>
      <c r="B255" s="318" t="s">
        <v>130</v>
      </c>
      <c r="C255" s="318"/>
      <c r="D255" s="319" t="s">
        <v>305</v>
      </c>
      <c r="E255" s="334">
        <f aca="true" t="shared" si="40" ref="E255:L255">SUM(E256:E271)</f>
        <v>1694387</v>
      </c>
      <c r="F255" s="334">
        <f t="shared" si="40"/>
        <v>1944000</v>
      </c>
      <c r="G255" s="334">
        <f t="shared" si="40"/>
        <v>1944000</v>
      </c>
      <c r="H255" s="334">
        <f t="shared" si="40"/>
        <v>42019</v>
      </c>
      <c r="I255" s="334">
        <f t="shared" si="40"/>
        <v>21151</v>
      </c>
      <c r="J255" s="334">
        <f t="shared" si="40"/>
        <v>0</v>
      </c>
      <c r="K255" s="334">
        <f t="shared" si="40"/>
        <v>1880830</v>
      </c>
      <c r="L255" s="334">
        <f t="shared" si="40"/>
        <v>0</v>
      </c>
      <c r="M255" s="334">
        <f aca="true" t="shared" si="41" ref="M255:S255">SUM(M257:M271)</f>
        <v>0</v>
      </c>
      <c r="N255" s="334">
        <f t="shared" si="41"/>
        <v>0</v>
      </c>
      <c r="O255" s="334">
        <f t="shared" si="41"/>
        <v>0</v>
      </c>
      <c r="P255" s="334">
        <f t="shared" si="41"/>
        <v>0</v>
      </c>
      <c r="Q255" s="334">
        <f t="shared" si="41"/>
        <v>0</v>
      </c>
      <c r="R255" s="320">
        <f t="shared" si="41"/>
        <v>0</v>
      </c>
      <c r="S255" s="334">
        <f t="shared" si="41"/>
        <v>0</v>
      </c>
    </row>
    <row r="256" spans="1:19" ht="33.75">
      <c r="A256" s="332"/>
      <c r="B256" s="318"/>
      <c r="C256" s="348" t="s">
        <v>132</v>
      </c>
      <c r="D256" s="349" t="s">
        <v>133</v>
      </c>
      <c r="E256" s="336">
        <v>3600</v>
      </c>
      <c r="F256" s="336">
        <v>4000</v>
      </c>
      <c r="G256" s="336">
        <v>4000</v>
      </c>
      <c r="H256" s="336"/>
      <c r="I256" s="336">
        <v>4000</v>
      </c>
      <c r="J256" s="336"/>
      <c r="K256" s="336"/>
      <c r="L256" s="337"/>
      <c r="M256" s="334"/>
      <c r="N256" s="334"/>
      <c r="O256" s="334"/>
      <c r="P256" s="334"/>
      <c r="Q256" s="334"/>
      <c r="R256" s="320"/>
      <c r="S256" s="334"/>
    </row>
    <row r="257" spans="1:19" ht="12.75">
      <c r="A257" s="321"/>
      <c r="B257" s="322"/>
      <c r="C257" s="394" t="s">
        <v>302</v>
      </c>
      <c r="D257" s="395" t="s">
        <v>304</v>
      </c>
      <c r="E257" s="324">
        <v>1639468</v>
      </c>
      <c r="F257" s="324">
        <v>1880830</v>
      </c>
      <c r="G257" s="324">
        <v>1880830</v>
      </c>
      <c r="H257" s="324"/>
      <c r="I257" s="324"/>
      <c r="J257" s="324"/>
      <c r="K257" s="324">
        <v>1880830</v>
      </c>
      <c r="L257" s="325"/>
      <c r="M257" s="324"/>
      <c r="N257" s="324"/>
      <c r="O257" s="324"/>
      <c r="P257" s="324"/>
      <c r="Q257" s="324"/>
      <c r="R257" s="335"/>
      <c r="S257" s="324"/>
    </row>
    <row r="258" spans="1:19" ht="22.5">
      <c r="A258" s="321"/>
      <c r="B258" s="322"/>
      <c r="C258" s="322" t="s">
        <v>212</v>
      </c>
      <c r="D258" s="323" t="s">
        <v>213</v>
      </c>
      <c r="E258" s="324">
        <v>27000</v>
      </c>
      <c r="F258" s="324">
        <v>32100</v>
      </c>
      <c r="G258" s="324">
        <v>32100</v>
      </c>
      <c r="H258" s="324">
        <v>32100</v>
      </c>
      <c r="I258" s="324"/>
      <c r="J258" s="324"/>
      <c r="K258" s="324"/>
      <c r="L258" s="325"/>
      <c r="M258" s="324"/>
      <c r="N258" s="324"/>
      <c r="O258" s="324"/>
      <c r="P258" s="324"/>
      <c r="Q258" s="324"/>
      <c r="R258" s="335"/>
      <c r="S258" s="324"/>
    </row>
    <row r="259" spans="1:19" ht="12.75">
      <c r="A259" s="321"/>
      <c r="B259" s="322"/>
      <c r="C259" s="322" t="s">
        <v>218</v>
      </c>
      <c r="D259" s="323" t="s">
        <v>219</v>
      </c>
      <c r="E259" s="324">
        <v>2363</v>
      </c>
      <c r="F259" s="324">
        <v>2823</v>
      </c>
      <c r="G259" s="324">
        <v>2823</v>
      </c>
      <c r="H259" s="324">
        <v>2823</v>
      </c>
      <c r="I259" s="324"/>
      <c r="J259" s="324"/>
      <c r="K259" s="324"/>
      <c r="L259" s="325"/>
      <c r="M259" s="324"/>
      <c r="N259" s="324"/>
      <c r="O259" s="324"/>
      <c r="P259" s="324"/>
      <c r="Q259" s="324"/>
      <c r="R259" s="335"/>
      <c r="S259" s="324"/>
    </row>
    <row r="260" spans="1:19" ht="12.75">
      <c r="A260" s="321"/>
      <c r="B260" s="322"/>
      <c r="C260" s="322" t="s">
        <v>192</v>
      </c>
      <c r="D260" s="323" t="s">
        <v>220</v>
      </c>
      <c r="E260" s="324">
        <v>4530</v>
      </c>
      <c r="F260" s="324">
        <v>5340</v>
      </c>
      <c r="G260" s="324">
        <v>5340</v>
      </c>
      <c r="H260" s="324">
        <v>5340</v>
      </c>
      <c r="I260" s="324"/>
      <c r="J260" s="324"/>
      <c r="K260" s="324"/>
      <c r="L260" s="325"/>
      <c r="M260" s="324"/>
      <c r="N260" s="324"/>
      <c r="O260" s="324"/>
      <c r="P260" s="324"/>
      <c r="Q260" s="324"/>
      <c r="R260" s="335"/>
      <c r="S260" s="324"/>
    </row>
    <row r="261" spans="1:19" ht="12.75">
      <c r="A261" s="321"/>
      <c r="B261" s="322"/>
      <c r="C261" s="322" t="s">
        <v>194</v>
      </c>
      <c r="D261" s="323" t="s">
        <v>306</v>
      </c>
      <c r="E261" s="324">
        <v>720</v>
      </c>
      <c r="F261" s="324">
        <v>856</v>
      </c>
      <c r="G261" s="324">
        <v>856</v>
      </c>
      <c r="H261" s="324">
        <v>856</v>
      </c>
      <c r="I261" s="324"/>
      <c r="J261" s="324"/>
      <c r="K261" s="324"/>
      <c r="L261" s="325"/>
      <c r="M261" s="324"/>
      <c r="N261" s="324"/>
      <c r="O261" s="324"/>
      <c r="P261" s="324"/>
      <c r="Q261" s="324"/>
      <c r="R261" s="335"/>
      <c r="S261" s="324"/>
    </row>
    <row r="262" spans="1:19" ht="12.75">
      <c r="A262" s="321"/>
      <c r="B262" s="322"/>
      <c r="C262" s="322" t="s">
        <v>196</v>
      </c>
      <c r="D262" s="323" t="s">
        <v>197</v>
      </c>
      <c r="E262" s="324">
        <v>700</v>
      </c>
      <c r="F262" s="324">
        <v>900</v>
      </c>
      <c r="G262" s="324">
        <v>900</v>
      </c>
      <c r="H262" s="324">
        <v>900</v>
      </c>
      <c r="I262" s="324"/>
      <c r="J262" s="324"/>
      <c r="K262" s="324"/>
      <c r="L262" s="325"/>
      <c r="M262" s="324"/>
      <c r="N262" s="324"/>
      <c r="O262" s="324"/>
      <c r="P262" s="324"/>
      <c r="Q262" s="324"/>
      <c r="R262" s="335"/>
      <c r="S262" s="324"/>
    </row>
    <row r="263" spans="1:19" ht="12.75">
      <c r="A263" s="321"/>
      <c r="B263" s="322"/>
      <c r="C263" s="322" t="s">
        <v>198</v>
      </c>
      <c r="D263" s="323" t="s">
        <v>199</v>
      </c>
      <c r="E263" s="324">
        <v>3565</v>
      </c>
      <c r="F263" s="324">
        <v>3665</v>
      </c>
      <c r="G263" s="324">
        <v>3665</v>
      </c>
      <c r="H263" s="324"/>
      <c r="I263" s="324">
        <v>3665</v>
      </c>
      <c r="J263" s="324"/>
      <c r="K263" s="324"/>
      <c r="L263" s="325"/>
      <c r="M263" s="324"/>
      <c r="N263" s="324"/>
      <c r="O263" s="324"/>
      <c r="P263" s="324"/>
      <c r="Q263" s="324"/>
      <c r="R263" s="335"/>
      <c r="S263" s="324"/>
    </row>
    <row r="264" spans="1:19" ht="12.75">
      <c r="A264" s="321"/>
      <c r="B264" s="322"/>
      <c r="C264" s="322" t="s">
        <v>204</v>
      </c>
      <c r="D264" s="323" t="s">
        <v>205</v>
      </c>
      <c r="E264" s="324">
        <v>50</v>
      </c>
      <c r="F264" s="324">
        <v>50</v>
      </c>
      <c r="G264" s="324">
        <v>50</v>
      </c>
      <c r="H264" s="324"/>
      <c r="I264" s="324">
        <v>50</v>
      </c>
      <c r="J264" s="324"/>
      <c r="K264" s="324"/>
      <c r="L264" s="325"/>
      <c r="M264" s="324"/>
      <c r="N264" s="324"/>
      <c r="O264" s="324"/>
      <c r="P264" s="324"/>
      <c r="Q264" s="324"/>
      <c r="R264" s="335"/>
      <c r="S264" s="324"/>
    </row>
    <row r="265" spans="1:19" ht="12.75">
      <c r="A265" s="321"/>
      <c r="B265" s="322"/>
      <c r="C265" s="322" t="s">
        <v>200</v>
      </c>
      <c r="D265" s="323" t="s">
        <v>201</v>
      </c>
      <c r="E265" s="324">
        <v>7400</v>
      </c>
      <c r="F265" s="324">
        <v>7680</v>
      </c>
      <c r="G265" s="324">
        <v>7680</v>
      </c>
      <c r="H265" s="324"/>
      <c r="I265" s="324">
        <v>7680</v>
      </c>
      <c r="J265" s="324"/>
      <c r="K265" s="324"/>
      <c r="L265" s="325"/>
      <c r="M265" s="324"/>
      <c r="N265" s="324"/>
      <c r="O265" s="324"/>
      <c r="P265" s="324"/>
      <c r="Q265" s="324"/>
      <c r="R265" s="335"/>
      <c r="S265" s="324"/>
    </row>
    <row r="266" spans="1:19" ht="12.75">
      <c r="A266" s="321"/>
      <c r="B266" s="322"/>
      <c r="C266" s="322" t="s">
        <v>237</v>
      </c>
      <c r="D266" s="323" t="s">
        <v>238</v>
      </c>
      <c r="E266" s="324">
        <v>180</v>
      </c>
      <c r="F266" s="324">
        <v>186</v>
      </c>
      <c r="G266" s="324">
        <v>186</v>
      </c>
      <c r="H266" s="324"/>
      <c r="I266" s="324">
        <v>186</v>
      </c>
      <c r="J266" s="324"/>
      <c r="K266" s="324"/>
      <c r="L266" s="325"/>
      <c r="M266" s="324"/>
      <c r="N266" s="324"/>
      <c r="O266" s="324"/>
      <c r="P266" s="324"/>
      <c r="Q266" s="324"/>
      <c r="R266" s="335"/>
      <c r="S266" s="324"/>
    </row>
    <row r="267" spans="1:19" ht="33.75">
      <c r="A267" s="321"/>
      <c r="B267" s="322"/>
      <c r="C267" s="322" t="s">
        <v>241</v>
      </c>
      <c r="D267" s="323" t="s">
        <v>242</v>
      </c>
      <c r="E267" s="324">
        <v>1250</v>
      </c>
      <c r="F267" s="324">
        <v>1285</v>
      </c>
      <c r="G267" s="324">
        <v>1285</v>
      </c>
      <c r="H267" s="324"/>
      <c r="I267" s="324">
        <v>1285</v>
      </c>
      <c r="J267" s="324"/>
      <c r="K267" s="324"/>
      <c r="L267" s="325"/>
      <c r="M267" s="324"/>
      <c r="N267" s="324"/>
      <c r="O267" s="324"/>
      <c r="P267" s="324"/>
      <c r="Q267" s="324"/>
      <c r="R267" s="335"/>
      <c r="S267" s="324"/>
    </row>
    <row r="268" spans="1:19" ht="12.75">
      <c r="A268" s="321"/>
      <c r="B268" s="322"/>
      <c r="C268" s="322" t="s">
        <v>243</v>
      </c>
      <c r="D268" s="323" t="s">
        <v>244</v>
      </c>
      <c r="E268" s="324">
        <v>861</v>
      </c>
      <c r="F268" s="324">
        <v>885</v>
      </c>
      <c r="G268" s="324">
        <v>885</v>
      </c>
      <c r="H268" s="324"/>
      <c r="I268" s="324">
        <v>885</v>
      </c>
      <c r="J268" s="324"/>
      <c r="K268" s="324"/>
      <c r="L268" s="325"/>
      <c r="M268" s="324"/>
      <c r="N268" s="324"/>
      <c r="O268" s="324"/>
      <c r="P268" s="324"/>
      <c r="Q268" s="324"/>
      <c r="R268" s="335"/>
      <c r="S268" s="324"/>
    </row>
    <row r="269" spans="1:19" ht="12.75">
      <c r="A269" s="321"/>
      <c r="B269" s="322"/>
      <c r="C269" s="322" t="s">
        <v>245</v>
      </c>
      <c r="D269" s="323" t="s">
        <v>292</v>
      </c>
      <c r="E269" s="324">
        <v>1400</v>
      </c>
      <c r="F269" s="324">
        <v>1400</v>
      </c>
      <c r="G269" s="324">
        <v>1400</v>
      </c>
      <c r="H269" s="324"/>
      <c r="I269" s="324">
        <v>1400</v>
      </c>
      <c r="J269" s="324"/>
      <c r="K269" s="324"/>
      <c r="L269" s="325"/>
      <c r="M269" s="324"/>
      <c r="N269" s="324"/>
      <c r="O269" s="324"/>
      <c r="P269" s="324"/>
      <c r="Q269" s="324"/>
      <c r="R269" s="335"/>
      <c r="S269" s="324"/>
    </row>
    <row r="270" spans="1:19" ht="13.5" thickBot="1">
      <c r="A270" s="321"/>
      <c r="B270" s="348"/>
      <c r="C270" s="366" t="s">
        <v>274</v>
      </c>
      <c r="D270" s="349" t="s">
        <v>37</v>
      </c>
      <c r="E270" s="396">
        <v>600</v>
      </c>
      <c r="F270" s="396">
        <v>1000</v>
      </c>
      <c r="G270" s="396">
        <v>1000</v>
      </c>
      <c r="H270" s="396"/>
      <c r="I270" s="396">
        <v>1000</v>
      </c>
      <c r="J270" s="354"/>
      <c r="K270" s="354"/>
      <c r="L270" s="355"/>
      <c r="M270" s="354"/>
      <c r="N270" s="354"/>
      <c r="O270" s="354"/>
      <c r="P270" s="354"/>
      <c r="Q270" s="354"/>
      <c r="R270" s="356"/>
      <c r="S270" s="354"/>
    </row>
    <row r="271" spans="1:19" ht="23.25" thickBot="1">
      <c r="A271" s="321"/>
      <c r="B271" s="348"/>
      <c r="C271" s="322" t="s">
        <v>227</v>
      </c>
      <c r="D271" s="395" t="s">
        <v>228</v>
      </c>
      <c r="E271" s="354">
        <v>700</v>
      </c>
      <c r="F271" s="354">
        <v>1000</v>
      </c>
      <c r="G271" s="354">
        <v>1000</v>
      </c>
      <c r="H271" s="354"/>
      <c r="I271" s="354">
        <v>1000</v>
      </c>
      <c r="J271" s="354"/>
      <c r="K271" s="354"/>
      <c r="L271" s="355"/>
      <c r="M271" s="354"/>
      <c r="N271" s="354"/>
      <c r="O271" s="354"/>
      <c r="P271" s="354"/>
      <c r="Q271" s="354"/>
      <c r="R271" s="356"/>
      <c r="S271" s="354"/>
    </row>
    <row r="272" spans="1:19" ht="73.5">
      <c r="A272" s="332"/>
      <c r="B272" s="397" t="s">
        <v>135</v>
      </c>
      <c r="C272" s="397"/>
      <c r="D272" s="398" t="s">
        <v>307</v>
      </c>
      <c r="E272" s="399">
        <f aca="true" t="shared" si="42" ref="E272:S272">SUM(E273)</f>
        <v>19447</v>
      </c>
      <c r="F272" s="399">
        <f t="shared" si="42"/>
        <v>18203</v>
      </c>
      <c r="G272" s="399">
        <f t="shared" si="42"/>
        <v>18203</v>
      </c>
      <c r="H272" s="399">
        <f t="shared" si="42"/>
        <v>0</v>
      </c>
      <c r="I272" s="399">
        <f t="shared" si="42"/>
        <v>18203</v>
      </c>
      <c r="J272" s="399">
        <f t="shared" si="42"/>
        <v>0</v>
      </c>
      <c r="K272" s="399">
        <f t="shared" si="42"/>
        <v>0</v>
      </c>
      <c r="L272" s="400">
        <f t="shared" si="42"/>
        <v>0</v>
      </c>
      <c r="M272" s="399">
        <f t="shared" si="42"/>
        <v>0</v>
      </c>
      <c r="N272" s="399">
        <f t="shared" si="42"/>
        <v>0</v>
      </c>
      <c r="O272" s="399">
        <f t="shared" si="42"/>
        <v>0</v>
      </c>
      <c r="P272" s="399">
        <f t="shared" si="42"/>
        <v>0</v>
      </c>
      <c r="Q272" s="334">
        <f t="shared" si="42"/>
        <v>0</v>
      </c>
      <c r="R272" s="320">
        <f t="shared" si="42"/>
        <v>0</v>
      </c>
      <c r="S272" s="334">
        <f t="shared" si="42"/>
        <v>0</v>
      </c>
    </row>
    <row r="273" spans="1:19" ht="12.75">
      <c r="A273" s="321"/>
      <c r="B273" s="322"/>
      <c r="C273" s="322" t="s">
        <v>308</v>
      </c>
      <c r="D273" s="323" t="s">
        <v>309</v>
      </c>
      <c r="E273" s="324">
        <v>19447</v>
      </c>
      <c r="F273" s="324">
        <v>18203</v>
      </c>
      <c r="G273" s="324">
        <v>18203</v>
      </c>
      <c r="H273" s="324"/>
      <c r="I273" s="324">
        <v>18203</v>
      </c>
      <c r="J273" s="324"/>
      <c r="K273" s="324"/>
      <c r="L273" s="325"/>
      <c r="M273" s="324"/>
      <c r="N273" s="324"/>
      <c r="O273" s="324"/>
      <c r="P273" s="324"/>
      <c r="Q273" s="324"/>
      <c r="R273" s="335"/>
      <c r="S273" s="324"/>
    </row>
    <row r="274" spans="1:19" ht="31.5">
      <c r="A274" s="332"/>
      <c r="B274" s="318" t="s">
        <v>137</v>
      </c>
      <c r="C274" s="318"/>
      <c r="D274" s="319" t="s">
        <v>310</v>
      </c>
      <c r="E274" s="334">
        <f aca="true" t="shared" si="43" ref="E274:O274">SUM(E275:E276)</f>
        <v>206048</v>
      </c>
      <c r="F274" s="334">
        <f t="shared" si="43"/>
        <v>183553</v>
      </c>
      <c r="G274" s="334">
        <f t="shared" si="43"/>
        <v>183553</v>
      </c>
      <c r="H274" s="334">
        <f t="shared" si="43"/>
        <v>0</v>
      </c>
      <c r="I274" s="334">
        <f t="shared" si="43"/>
        <v>0</v>
      </c>
      <c r="J274" s="334">
        <f t="shared" si="43"/>
        <v>0</v>
      </c>
      <c r="K274" s="334">
        <f t="shared" si="43"/>
        <v>183553</v>
      </c>
      <c r="L274" s="334">
        <f t="shared" si="43"/>
        <v>0</v>
      </c>
      <c r="M274" s="334">
        <f t="shared" si="43"/>
        <v>0</v>
      </c>
      <c r="N274" s="334">
        <f t="shared" si="43"/>
        <v>0</v>
      </c>
      <c r="O274" s="334">
        <f t="shared" si="43"/>
        <v>0</v>
      </c>
      <c r="P274" s="334">
        <f>SUM(P275)</f>
        <v>0</v>
      </c>
      <c r="Q274" s="334">
        <f>SUM(Q275)</f>
        <v>0</v>
      </c>
      <c r="R274" s="320">
        <f>SUM(R275)</f>
        <v>0</v>
      </c>
      <c r="S274" s="334">
        <f>SUM(S275)</f>
        <v>0</v>
      </c>
    </row>
    <row r="275" spans="1:19" ht="12.75">
      <c r="A275" s="321"/>
      <c r="B275" s="322"/>
      <c r="C275" s="401" t="s">
        <v>302</v>
      </c>
      <c r="D275" s="402" t="s">
        <v>304</v>
      </c>
      <c r="E275" s="403">
        <v>193164.81</v>
      </c>
      <c r="F275" s="403">
        <v>183553</v>
      </c>
      <c r="G275" s="403">
        <v>183553</v>
      </c>
      <c r="H275" s="403"/>
      <c r="I275" s="403"/>
      <c r="J275" s="403"/>
      <c r="K275" s="403">
        <v>183553</v>
      </c>
      <c r="L275" s="403"/>
      <c r="M275" s="403"/>
      <c r="N275" s="403"/>
      <c r="O275" s="403"/>
      <c r="P275" s="403"/>
      <c r="Q275" s="403"/>
      <c r="R275" s="403"/>
      <c r="S275" s="404"/>
    </row>
    <row r="276" spans="1:19" ht="12.75">
      <c r="A276" s="321"/>
      <c r="B276" s="327"/>
      <c r="C276" s="401" t="s">
        <v>311</v>
      </c>
      <c r="D276" s="402" t="s">
        <v>304</v>
      </c>
      <c r="E276" s="403">
        <v>12883.19</v>
      </c>
      <c r="F276" s="403">
        <v>0</v>
      </c>
      <c r="G276" s="403">
        <v>0</v>
      </c>
      <c r="H276" s="403"/>
      <c r="I276" s="403"/>
      <c r="J276" s="403"/>
      <c r="K276" s="403">
        <v>0</v>
      </c>
      <c r="L276" s="403"/>
      <c r="M276" s="403"/>
      <c r="N276" s="403"/>
      <c r="O276" s="403"/>
      <c r="P276" s="403"/>
      <c r="Q276" s="403"/>
      <c r="R276" s="403"/>
      <c r="S276" s="404"/>
    </row>
    <row r="277" spans="1:19" ht="12.75">
      <c r="A277" s="332"/>
      <c r="B277" s="318" t="s">
        <v>312</v>
      </c>
      <c r="C277" s="401"/>
      <c r="D277" s="405" t="s">
        <v>313</v>
      </c>
      <c r="E277" s="406">
        <f aca="true" t="shared" si="44" ref="E277:M277">SUM(E278)</f>
        <v>58687</v>
      </c>
      <c r="F277" s="406">
        <f t="shared" si="44"/>
        <v>60330</v>
      </c>
      <c r="G277" s="406">
        <f t="shared" si="44"/>
        <v>60330</v>
      </c>
      <c r="H277" s="406">
        <f t="shared" si="44"/>
        <v>0</v>
      </c>
      <c r="I277" s="406">
        <f t="shared" si="44"/>
        <v>0</v>
      </c>
      <c r="J277" s="406">
        <f t="shared" si="44"/>
        <v>0</v>
      </c>
      <c r="K277" s="406">
        <f t="shared" si="44"/>
        <v>60330</v>
      </c>
      <c r="L277" s="406">
        <f t="shared" si="44"/>
        <v>0</v>
      </c>
      <c r="M277" s="406">
        <f t="shared" si="44"/>
        <v>0</v>
      </c>
      <c r="N277" s="406"/>
      <c r="O277" s="406"/>
      <c r="P277" s="406"/>
      <c r="Q277" s="406"/>
      <c r="R277" s="406"/>
      <c r="S277" s="407"/>
    </row>
    <row r="278" spans="1:19" ht="13.5" thickBot="1">
      <c r="A278" s="321"/>
      <c r="B278" s="322"/>
      <c r="C278" s="322" t="s">
        <v>302</v>
      </c>
      <c r="D278" s="323" t="s">
        <v>304</v>
      </c>
      <c r="E278" s="324">
        <v>58687</v>
      </c>
      <c r="F278" s="324">
        <v>60330</v>
      </c>
      <c r="G278" s="324">
        <v>60330</v>
      </c>
      <c r="H278" s="324"/>
      <c r="I278" s="324"/>
      <c r="J278" s="324"/>
      <c r="K278" s="324">
        <v>60330</v>
      </c>
      <c r="L278" s="325"/>
      <c r="M278" s="324"/>
      <c r="N278" s="324"/>
      <c r="O278" s="324"/>
      <c r="P278" s="324"/>
      <c r="Q278" s="324"/>
      <c r="R278" s="335"/>
      <c r="S278" s="324"/>
    </row>
    <row r="279" spans="1:19" ht="12.75">
      <c r="A279" s="408"/>
      <c r="B279" s="397" t="s">
        <v>139</v>
      </c>
      <c r="C279" s="409"/>
      <c r="D279" s="410" t="s">
        <v>140</v>
      </c>
      <c r="E279" s="411">
        <f aca="true" t="shared" si="45" ref="E279:M279">SUM(E280)</f>
        <v>102909</v>
      </c>
      <c r="F279" s="411">
        <f t="shared" si="45"/>
        <v>71677</v>
      </c>
      <c r="G279" s="411">
        <f t="shared" si="45"/>
        <v>71677</v>
      </c>
      <c r="H279" s="411">
        <f t="shared" si="45"/>
        <v>0</v>
      </c>
      <c r="I279" s="411">
        <f t="shared" si="45"/>
        <v>0</v>
      </c>
      <c r="J279" s="411">
        <f t="shared" si="45"/>
        <v>0</v>
      </c>
      <c r="K279" s="411">
        <f t="shared" si="45"/>
        <v>71677</v>
      </c>
      <c r="L279" s="411">
        <f t="shared" si="45"/>
        <v>0</v>
      </c>
      <c r="M279" s="406">
        <f t="shared" si="45"/>
        <v>0</v>
      </c>
      <c r="N279" s="324"/>
      <c r="O279" s="324"/>
      <c r="P279" s="324"/>
      <c r="Q279" s="324"/>
      <c r="R279" s="335"/>
      <c r="S279" s="324"/>
    </row>
    <row r="280" spans="1:19" ht="13.5" thickBot="1">
      <c r="A280" s="321"/>
      <c r="B280" s="322"/>
      <c r="C280" s="322" t="s">
        <v>302</v>
      </c>
      <c r="D280" s="323" t="s">
        <v>304</v>
      </c>
      <c r="E280" s="324">
        <v>102909</v>
      </c>
      <c r="F280" s="324">
        <v>71677</v>
      </c>
      <c r="G280" s="324">
        <v>71677</v>
      </c>
      <c r="H280" s="324"/>
      <c r="I280" s="324"/>
      <c r="J280" s="324"/>
      <c r="K280" s="324">
        <v>71677</v>
      </c>
      <c r="L280" s="325"/>
      <c r="M280" s="324"/>
      <c r="N280" s="341"/>
      <c r="O280" s="341"/>
      <c r="P280" s="341"/>
      <c r="Q280" s="341"/>
      <c r="R280" s="343"/>
      <c r="S280" s="341"/>
    </row>
    <row r="281" spans="1:19" ht="12.75">
      <c r="A281" s="412"/>
      <c r="B281" s="397" t="s">
        <v>141</v>
      </c>
      <c r="C281" s="397"/>
      <c r="D281" s="413" t="s">
        <v>142</v>
      </c>
      <c r="E281" s="399">
        <f aca="true" t="shared" si="46" ref="E281:S281">SUM(E282:E299)</f>
        <v>369989</v>
      </c>
      <c r="F281" s="399">
        <f t="shared" si="46"/>
        <v>380128</v>
      </c>
      <c r="G281" s="399">
        <f t="shared" si="46"/>
        <v>380128</v>
      </c>
      <c r="H281" s="399">
        <f t="shared" si="46"/>
        <v>340442</v>
      </c>
      <c r="I281" s="399">
        <f t="shared" si="46"/>
        <v>37586</v>
      </c>
      <c r="J281" s="399">
        <f t="shared" si="46"/>
        <v>0</v>
      </c>
      <c r="K281" s="399">
        <f t="shared" si="46"/>
        <v>2100</v>
      </c>
      <c r="L281" s="400">
        <f t="shared" si="46"/>
        <v>0</v>
      </c>
      <c r="M281" s="399">
        <f t="shared" si="46"/>
        <v>0</v>
      </c>
      <c r="N281" s="399">
        <f t="shared" si="46"/>
        <v>0</v>
      </c>
      <c r="O281" s="399">
        <f t="shared" si="46"/>
        <v>0</v>
      </c>
      <c r="P281" s="399">
        <f t="shared" si="46"/>
        <v>0</v>
      </c>
      <c r="Q281" s="399">
        <f t="shared" si="46"/>
        <v>0</v>
      </c>
      <c r="R281" s="320">
        <f t="shared" si="46"/>
        <v>0</v>
      </c>
      <c r="S281" s="334">
        <f t="shared" si="46"/>
        <v>0</v>
      </c>
    </row>
    <row r="282" spans="1:19" ht="12.75">
      <c r="A282" s="321"/>
      <c r="B282" s="322"/>
      <c r="C282" s="322" t="s">
        <v>229</v>
      </c>
      <c r="D282" s="323" t="s">
        <v>230</v>
      </c>
      <c r="E282" s="324">
        <v>1400</v>
      </c>
      <c r="F282" s="324">
        <v>2100</v>
      </c>
      <c r="G282" s="324">
        <v>2100</v>
      </c>
      <c r="H282" s="324"/>
      <c r="I282" s="324"/>
      <c r="J282" s="324"/>
      <c r="K282" s="324">
        <v>2100</v>
      </c>
      <c r="L282" s="325"/>
      <c r="M282" s="324"/>
      <c r="N282" s="324"/>
      <c r="O282" s="324"/>
      <c r="P282" s="324"/>
      <c r="Q282" s="324"/>
      <c r="R282" s="335"/>
      <c r="S282" s="324"/>
    </row>
    <row r="283" spans="1:19" ht="22.5">
      <c r="A283" s="321"/>
      <c r="B283" s="322"/>
      <c r="C283" s="322" t="s">
        <v>212</v>
      </c>
      <c r="D283" s="323" t="s">
        <v>213</v>
      </c>
      <c r="E283" s="324">
        <v>258741</v>
      </c>
      <c r="F283" s="324">
        <v>266214</v>
      </c>
      <c r="G283" s="324">
        <v>266214</v>
      </c>
      <c r="H283" s="324">
        <v>266214</v>
      </c>
      <c r="I283" s="324"/>
      <c r="J283" s="324"/>
      <c r="K283" s="324"/>
      <c r="L283" s="325"/>
      <c r="M283" s="324"/>
      <c r="N283" s="324"/>
      <c r="O283" s="324"/>
      <c r="P283" s="324"/>
      <c r="Q283" s="324"/>
      <c r="R283" s="335"/>
      <c r="S283" s="324"/>
    </row>
    <row r="284" spans="1:19" ht="12.75">
      <c r="A284" s="321"/>
      <c r="B284" s="322"/>
      <c r="C284" s="322" t="s">
        <v>218</v>
      </c>
      <c r="D284" s="323" t="s">
        <v>219</v>
      </c>
      <c r="E284" s="324">
        <v>19919</v>
      </c>
      <c r="F284" s="324">
        <v>22916</v>
      </c>
      <c r="G284" s="324">
        <v>22916</v>
      </c>
      <c r="H284" s="324">
        <v>22916</v>
      </c>
      <c r="I284" s="324"/>
      <c r="J284" s="324"/>
      <c r="K284" s="324"/>
      <c r="L284" s="325"/>
      <c r="M284" s="324"/>
      <c r="N284" s="324"/>
      <c r="O284" s="324"/>
      <c r="P284" s="324"/>
      <c r="Q284" s="324"/>
      <c r="R284" s="335"/>
      <c r="S284" s="324"/>
    </row>
    <row r="285" spans="1:19" ht="12.75">
      <c r="A285" s="321"/>
      <c r="B285" s="322"/>
      <c r="C285" s="322" t="s">
        <v>192</v>
      </c>
      <c r="D285" s="323" t="s">
        <v>220</v>
      </c>
      <c r="E285" s="324">
        <v>45600</v>
      </c>
      <c r="F285" s="324">
        <v>44208</v>
      </c>
      <c r="G285" s="324">
        <v>44208</v>
      </c>
      <c r="H285" s="324">
        <v>44208</v>
      </c>
      <c r="I285" s="324"/>
      <c r="J285" s="324"/>
      <c r="K285" s="324"/>
      <c r="L285" s="325"/>
      <c r="M285" s="324"/>
      <c r="N285" s="324"/>
      <c r="O285" s="324"/>
      <c r="P285" s="324"/>
      <c r="Q285" s="324"/>
      <c r="R285" s="335"/>
      <c r="S285" s="324"/>
    </row>
    <row r="286" spans="1:19" ht="12.75">
      <c r="A286" s="321"/>
      <c r="B286" s="322"/>
      <c r="C286" s="322" t="s">
        <v>194</v>
      </c>
      <c r="D286" s="323" t="s">
        <v>221</v>
      </c>
      <c r="E286" s="324">
        <v>4848</v>
      </c>
      <c r="F286" s="324">
        <v>4704</v>
      </c>
      <c r="G286" s="324">
        <v>4704</v>
      </c>
      <c r="H286" s="324">
        <v>4704</v>
      </c>
      <c r="I286" s="324"/>
      <c r="J286" s="324"/>
      <c r="K286" s="324"/>
      <c r="L286" s="325"/>
      <c r="M286" s="324"/>
      <c r="N286" s="324"/>
      <c r="O286" s="324"/>
      <c r="P286" s="324"/>
      <c r="Q286" s="324"/>
      <c r="R286" s="335"/>
      <c r="S286" s="324"/>
    </row>
    <row r="287" spans="1:19" ht="12.75">
      <c r="A287" s="321"/>
      <c r="B287" s="322"/>
      <c r="C287" s="322" t="s">
        <v>196</v>
      </c>
      <c r="D287" s="323" t="s">
        <v>197</v>
      </c>
      <c r="E287" s="324">
        <v>2300</v>
      </c>
      <c r="F287" s="324">
        <v>2400</v>
      </c>
      <c r="G287" s="324">
        <v>2400</v>
      </c>
      <c r="H287" s="324">
        <v>2400</v>
      </c>
      <c r="I287" s="324"/>
      <c r="J287" s="324"/>
      <c r="K287" s="324"/>
      <c r="L287" s="325"/>
      <c r="M287" s="324"/>
      <c r="N287" s="324"/>
      <c r="O287" s="324"/>
      <c r="P287" s="324"/>
      <c r="Q287" s="324"/>
      <c r="R287" s="335"/>
      <c r="S287" s="324"/>
    </row>
    <row r="288" spans="1:19" ht="12.75">
      <c r="A288" s="321"/>
      <c r="B288" s="322"/>
      <c r="C288" s="322" t="s">
        <v>198</v>
      </c>
      <c r="D288" s="323" t="s">
        <v>199</v>
      </c>
      <c r="E288" s="324">
        <v>7500</v>
      </c>
      <c r="F288" s="324">
        <v>7710</v>
      </c>
      <c r="G288" s="324">
        <v>7710</v>
      </c>
      <c r="H288" s="324"/>
      <c r="I288" s="324">
        <v>7710</v>
      </c>
      <c r="J288" s="324"/>
      <c r="K288" s="324"/>
      <c r="L288" s="325"/>
      <c r="M288" s="324"/>
      <c r="N288" s="324"/>
      <c r="O288" s="324"/>
      <c r="P288" s="324"/>
      <c r="Q288" s="324"/>
      <c r="R288" s="335"/>
      <c r="S288" s="324"/>
    </row>
    <row r="289" spans="1:19" ht="12.75">
      <c r="A289" s="321"/>
      <c r="B289" s="322"/>
      <c r="C289" s="322" t="s">
        <v>204</v>
      </c>
      <c r="D289" s="323" t="s">
        <v>205</v>
      </c>
      <c r="E289" s="324">
        <v>500</v>
      </c>
      <c r="F289" s="324">
        <v>500</v>
      </c>
      <c r="G289" s="324">
        <v>500</v>
      </c>
      <c r="H289" s="324"/>
      <c r="I289" s="324">
        <v>500</v>
      </c>
      <c r="J289" s="324"/>
      <c r="K289" s="324"/>
      <c r="L289" s="325"/>
      <c r="M289" s="324"/>
      <c r="N289" s="324"/>
      <c r="O289" s="324"/>
      <c r="P289" s="324"/>
      <c r="Q289" s="324"/>
      <c r="R289" s="335"/>
      <c r="S289" s="324"/>
    </row>
    <row r="290" spans="1:19" ht="12.75">
      <c r="A290" s="321"/>
      <c r="B290" s="322"/>
      <c r="C290" s="322" t="s">
        <v>235</v>
      </c>
      <c r="D290" s="323" t="s">
        <v>236</v>
      </c>
      <c r="E290" s="324">
        <v>100</v>
      </c>
      <c r="F290" s="324">
        <v>100</v>
      </c>
      <c r="G290" s="324">
        <v>100</v>
      </c>
      <c r="H290" s="324"/>
      <c r="I290" s="324">
        <v>100</v>
      </c>
      <c r="J290" s="324"/>
      <c r="K290" s="324"/>
      <c r="L290" s="325"/>
      <c r="M290" s="324"/>
      <c r="N290" s="324"/>
      <c r="O290" s="324"/>
      <c r="P290" s="324"/>
      <c r="Q290" s="324"/>
      <c r="R290" s="335"/>
      <c r="S290" s="324"/>
    </row>
    <row r="291" spans="1:19" ht="12.75">
      <c r="A291" s="321"/>
      <c r="B291" s="322"/>
      <c r="C291" s="322" t="s">
        <v>200</v>
      </c>
      <c r="D291" s="323" t="s">
        <v>201</v>
      </c>
      <c r="E291" s="324">
        <v>12500</v>
      </c>
      <c r="F291" s="324">
        <v>12500</v>
      </c>
      <c r="G291" s="324">
        <v>12500</v>
      </c>
      <c r="H291" s="324"/>
      <c r="I291" s="324">
        <v>12500</v>
      </c>
      <c r="J291" s="324"/>
      <c r="K291" s="324"/>
      <c r="L291" s="325"/>
      <c r="M291" s="324"/>
      <c r="N291" s="324"/>
      <c r="O291" s="324"/>
      <c r="P291" s="324"/>
      <c r="Q291" s="324"/>
      <c r="R291" s="335"/>
      <c r="S291" s="324"/>
    </row>
    <row r="292" spans="1:19" ht="12.75">
      <c r="A292" s="321"/>
      <c r="B292" s="322"/>
      <c r="C292" s="322" t="s">
        <v>237</v>
      </c>
      <c r="D292" s="323" t="s">
        <v>238</v>
      </c>
      <c r="E292" s="324">
        <v>385</v>
      </c>
      <c r="F292" s="324">
        <v>395</v>
      </c>
      <c r="G292" s="324">
        <v>395</v>
      </c>
      <c r="H292" s="324"/>
      <c r="I292" s="324">
        <v>395</v>
      </c>
      <c r="J292" s="324"/>
      <c r="K292" s="324"/>
      <c r="L292" s="325"/>
      <c r="M292" s="324"/>
      <c r="N292" s="324"/>
      <c r="O292" s="324"/>
      <c r="P292" s="324"/>
      <c r="Q292" s="324"/>
      <c r="R292" s="335"/>
      <c r="S292" s="324"/>
    </row>
    <row r="293" spans="1:19" ht="33.75">
      <c r="A293" s="321"/>
      <c r="B293" s="322"/>
      <c r="C293" s="322" t="s">
        <v>241</v>
      </c>
      <c r="D293" s="323" t="s">
        <v>242</v>
      </c>
      <c r="E293" s="324">
        <v>3015</v>
      </c>
      <c r="F293" s="324">
        <v>3099</v>
      </c>
      <c r="G293" s="324">
        <v>3099</v>
      </c>
      <c r="H293" s="324"/>
      <c r="I293" s="324">
        <v>3099</v>
      </c>
      <c r="J293" s="324"/>
      <c r="K293" s="324"/>
      <c r="L293" s="325"/>
      <c r="M293" s="324"/>
      <c r="N293" s="324"/>
      <c r="O293" s="324"/>
      <c r="P293" s="324"/>
      <c r="Q293" s="324"/>
      <c r="R293" s="335"/>
      <c r="S293" s="324"/>
    </row>
    <row r="294" spans="1:19" ht="12.75">
      <c r="A294" s="321"/>
      <c r="B294" s="322"/>
      <c r="C294" s="322" t="s">
        <v>243</v>
      </c>
      <c r="D294" s="323" t="s">
        <v>244</v>
      </c>
      <c r="E294" s="324">
        <v>2295</v>
      </c>
      <c r="F294" s="324">
        <v>2360</v>
      </c>
      <c r="G294" s="324">
        <v>2360</v>
      </c>
      <c r="H294" s="324"/>
      <c r="I294" s="324">
        <v>2360</v>
      </c>
      <c r="J294" s="324"/>
      <c r="K294" s="324"/>
      <c r="L294" s="325"/>
      <c r="M294" s="324"/>
      <c r="N294" s="324"/>
      <c r="O294" s="324"/>
      <c r="P294" s="324"/>
      <c r="Q294" s="324"/>
      <c r="R294" s="335"/>
      <c r="S294" s="324"/>
    </row>
    <row r="295" spans="1:19" ht="12.75">
      <c r="A295" s="321"/>
      <c r="B295" s="322"/>
      <c r="C295" s="322" t="s">
        <v>202</v>
      </c>
      <c r="D295" s="323" t="s">
        <v>203</v>
      </c>
      <c r="E295" s="324">
        <v>795</v>
      </c>
      <c r="F295" s="324">
        <v>815</v>
      </c>
      <c r="G295" s="324">
        <v>815</v>
      </c>
      <c r="H295" s="324"/>
      <c r="I295" s="324">
        <v>815</v>
      </c>
      <c r="J295" s="324"/>
      <c r="K295" s="324"/>
      <c r="L295" s="325"/>
      <c r="M295" s="324"/>
      <c r="N295" s="324"/>
      <c r="O295" s="324"/>
      <c r="P295" s="324"/>
      <c r="Q295" s="324"/>
      <c r="R295" s="335"/>
      <c r="S295" s="324"/>
    </row>
    <row r="296" spans="1:19" ht="22.5">
      <c r="A296" s="321"/>
      <c r="B296" s="322"/>
      <c r="C296" s="322" t="s">
        <v>245</v>
      </c>
      <c r="D296" s="323" t="s">
        <v>246</v>
      </c>
      <c r="E296" s="324">
        <v>7261</v>
      </c>
      <c r="F296" s="324">
        <v>7225</v>
      </c>
      <c r="G296" s="324">
        <v>7225</v>
      </c>
      <c r="H296" s="324"/>
      <c r="I296" s="324">
        <v>7225</v>
      </c>
      <c r="J296" s="324"/>
      <c r="K296" s="324"/>
      <c r="L296" s="325"/>
      <c r="M296" s="324"/>
      <c r="N296" s="324"/>
      <c r="O296" s="324"/>
      <c r="P296" s="324"/>
      <c r="Q296" s="324"/>
      <c r="R296" s="335"/>
      <c r="S296" s="324"/>
    </row>
    <row r="297" spans="1:19" ht="12.75">
      <c r="A297" s="321"/>
      <c r="B297" s="348"/>
      <c r="C297" s="348" t="s">
        <v>274</v>
      </c>
      <c r="D297" s="349" t="s">
        <v>134</v>
      </c>
      <c r="E297" s="354">
        <v>750</v>
      </c>
      <c r="F297" s="354">
        <v>750</v>
      </c>
      <c r="G297" s="354">
        <v>750</v>
      </c>
      <c r="H297" s="354"/>
      <c r="I297" s="354">
        <v>750</v>
      </c>
      <c r="J297" s="354"/>
      <c r="K297" s="354"/>
      <c r="L297" s="355"/>
      <c r="M297" s="354"/>
      <c r="N297" s="354"/>
      <c r="O297" s="354"/>
      <c r="P297" s="354"/>
      <c r="Q297" s="354"/>
      <c r="R297" s="356"/>
      <c r="S297" s="354"/>
    </row>
    <row r="298" spans="1:19" ht="22.5">
      <c r="A298" s="321"/>
      <c r="B298" s="348"/>
      <c r="C298" s="348" t="s">
        <v>314</v>
      </c>
      <c r="D298" s="349" t="s">
        <v>315</v>
      </c>
      <c r="E298" s="354">
        <v>480</v>
      </c>
      <c r="F298" s="354">
        <v>488</v>
      </c>
      <c r="G298" s="354">
        <v>488</v>
      </c>
      <c r="H298" s="354"/>
      <c r="I298" s="354">
        <v>488</v>
      </c>
      <c r="J298" s="354"/>
      <c r="K298" s="354"/>
      <c r="L298" s="355"/>
      <c r="M298" s="354"/>
      <c r="N298" s="354"/>
      <c r="O298" s="354"/>
      <c r="P298" s="354"/>
      <c r="Q298" s="354"/>
      <c r="R298" s="356"/>
      <c r="S298" s="354"/>
    </row>
    <row r="299" spans="1:19" ht="23.25" thickBot="1">
      <c r="A299" s="321"/>
      <c r="B299" s="348"/>
      <c r="C299" s="394" t="s">
        <v>227</v>
      </c>
      <c r="D299" s="395" t="s">
        <v>228</v>
      </c>
      <c r="E299" s="354">
        <v>1600</v>
      </c>
      <c r="F299" s="354">
        <v>1644</v>
      </c>
      <c r="G299" s="354">
        <v>1644</v>
      </c>
      <c r="H299" s="354"/>
      <c r="I299" s="354">
        <v>1644</v>
      </c>
      <c r="J299" s="354"/>
      <c r="K299" s="354"/>
      <c r="L299" s="355"/>
      <c r="M299" s="354"/>
      <c r="N299" s="354"/>
      <c r="O299" s="354"/>
      <c r="P299" s="354"/>
      <c r="Q299" s="354"/>
      <c r="R299" s="356"/>
      <c r="S299" s="354"/>
    </row>
    <row r="300" spans="1:19" ht="21">
      <c r="A300" s="412"/>
      <c r="B300" s="397" t="s">
        <v>143</v>
      </c>
      <c r="C300" s="397"/>
      <c r="D300" s="413" t="s">
        <v>144</v>
      </c>
      <c r="E300" s="399">
        <f aca="true" t="shared" si="47" ref="E300:S300">SUM(E301:E307)</f>
        <v>87106</v>
      </c>
      <c r="F300" s="399">
        <f t="shared" si="47"/>
        <v>86140</v>
      </c>
      <c r="G300" s="399">
        <f t="shared" si="47"/>
        <v>86140</v>
      </c>
      <c r="H300" s="399">
        <f t="shared" si="47"/>
        <v>84687</v>
      </c>
      <c r="I300" s="399">
        <f t="shared" si="47"/>
        <v>1150</v>
      </c>
      <c r="J300" s="399">
        <f t="shared" si="47"/>
        <v>0</v>
      </c>
      <c r="K300" s="399">
        <f t="shared" si="47"/>
        <v>303</v>
      </c>
      <c r="L300" s="399">
        <f t="shared" si="47"/>
        <v>0</v>
      </c>
      <c r="M300" s="334">
        <f t="shared" si="47"/>
        <v>0</v>
      </c>
      <c r="N300" s="334">
        <f t="shared" si="47"/>
        <v>0</v>
      </c>
      <c r="O300" s="334">
        <f t="shared" si="47"/>
        <v>0</v>
      </c>
      <c r="P300" s="334">
        <f t="shared" si="47"/>
        <v>0</v>
      </c>
      <c r="Q300" s="334">
        <f t="shared" si="47"/>
        <v>0</v>
      </c>
      <c r="R300" s="320">
        <f t="shared" si="47"/>
        <v>0</v>
      </c>
      <c r="S300" s="334">
        <f t="shared" si="47"/>
        <v>0</v>
      </c>
    </row>
    <row r="301" spans="1:19" ht="12.75">
      <c r="A301" s="321"/>
      <c r="B301" s="322"/>
      <c r="C301" s="322" t="s">
        <v>229</v>
      </c>
      <c r="D301" s="323" t="s">
        <v>230</v>
      </c>
      <c r="E301" s="324">
        <v>303</v>
      </c>
      <c r="F301" s="324">
        <v>303</v>
      </c>
      <c r="G301" s="324">
        <v>303</v>
      </c>
      <c r="H301" s="324"/>
      <c r="I301" s="324"/>
      <c r="J301" s="324"/>
      <c r="K301" s="324">
        <v>303</v>
      </c>
      <c r="L301" s="325"/>
      <c r="M301" s="324"/>
      <c r="N301" s="324"/>
      <c r="O301" s="324"/>
      <c r="P301" s="324"/>
      <c r="Q301" s="324"/>
      <c r="R301" s="335"/>
      <c r="S301" s="324"/>
    </row>
    <row r="302" spans="1:19" ht="22.5">
      <c r="A302" s="321"/>
      <c r="B302" s="322"/>
      <c r="C302" s="322" t="s">
        <v>212</v>
      </c>
      <c r="D302" s="323" t="s">
        <v>213</v>
      </c>
      <c r="E302" s="324">
        <v>23550</v>
      </c>
      <c r="F302" s="324">
        <v>18900</v>
      </c>
      <c r="G302" s="324">
        <v>18900</v>
      </c>
      <c r="H302" s="324">
        <v>18900</v>
      </c>
      <c r="I302" s="324"/>
      <c r="J302" s="324"/>
      <c r="K302" s="324"/>
      <c r="L302" s="325"/>
      <c r="M302" s="324"/>
      <c r="N302" s="324"/>
      <c r="O302" s="324"/>
      <c r="P302" s="324"/>
      <c r="Q302" s="324"/>
      <c r="R302" s="335"/>
      <c r="S302" s="324"/>
    </row>
    <row r="303" spans="1:19" ht="12.75">
      <c r="A303" s="321"/>
      <c r="B303" s="322"/>
      <c r="C303" s="322" t="s">
        <v>218</v>
      </c>
      <c r="D303" s="323" t="s">
        <v>219</v>
      </c>
      <c r="E303" s="324">
        <v>2103</v>
      </c>
      <c r="F303" s="324">
        <v>1428</v>
      </c>
      <c r="G303" s="324">
        <v>1428</v>
      </c>
      <c r="H303" s="324">
        <v>1428</v>
      </c>
      <c r="I303" s="324"/>
      <c r="J303" s="324"/>
      <c r="K303" s="324"/>
      <c r="L303" s="325"/>
      <c r="M303" s="324"/>
      <c r="N303" s="324"/>
      <c r="O303" s="324"/>
      <c r="P303" s="324"/>
      <c r="Q303" s="324"/>
      <c r="R303" s="335"/>
      <c r="S303" s="324"/>
    </row>
    <row r="304" spans="1:19" ht="12.75">
      <c r="A304" s="321"/>
      <c r="B304" s="322"/>
      <c r="C304" s="322" t="s">
        <v>192</v>
      </c>
      <c r="D304" s="323" t="s">
        <v>220</v>
      </c>
      <c r="E304" s="324">
        <v>11938</v>
      </c>
      <c r="F304" s="324">
        <v>10997</v>
      </c>
      <c r="G304" s="324">
        <v>10997</v>
      </c>
      <c r="H304" s="324">
        <v>10997</v>
      </c>
      <c r="I304" s="324"/>
      <c r="J304" s="324"/>
      <c r="K304" s="324"/>
      <c r="L304" s="325"/>
      <c r="M304" s="324"/>
      <c r="N304" s="324"/>
      <c r="O304" s="324"/>
      <c r="P304" s="324"/>
      <c r="Q304" s="324"/>
      <c r="R304" s="335"/>
      <c r="S304" s="324"/>
    </row>
    <row r="305" spans="1:19" ht="12.75">
      <c r="A305" s="321"/>
      <c r="B305" s="322"/>
      <c r="C305" s="322" t="s">
        <v>194</v>
      </c>
      <c r="D305" s="323" t="s">
        <v>221</v>
      </c>
      <c r="E305" s="324">
        <v>1800</v>
      </c>
      <c r="F305" s="324">
        <v>1762</v>
      </c>
      <c r="G305" s="324">
        <v>1762</v>
      </c>
      <c r="H305" s="324">
        <v>1762</v>
      </c>
      <c r="I305" s="324"/>
      <c r="J305" s="324"/>
      <c r="K305" s="324"/>
      <c r="L305" s="325"/>
      <c r="M305" s="324"/>
      <c r="N305" s="324"/>
      <c r="O305" s="324"/>
      <c r="P305" s="324"/>
      <c r="Q305" s="324"/>
      <c r="R305" s="335"/>
      <c r="S305" s="324"/>
    </row>
    <row r="306" spans="1:19" ht="12.75">
      <c r="A306" s="321"/>
      <c r="B306" s="322"/>
      <c r="C306" s="322" t="s">
        <v>196</v>
      </c>
      <c r="D306" s="323" t="s">
        <v>197</v>
      </c>
      <c r="E306" s="324">
        <v>45800</v>
      </c>
      <c r="F306" s="324">
        <v>51600</v>
      </c>
      <c r="G306" s="324">
        <v>51600</v>
      </c>
      <c r="H306" s="324">
        <v>51600</v>
      </c>
      <c r="I306" s="324"/>
      <c r="J306" s="324"/>
      <c r="K306" s="324"/>
      <c r="L306" s="325"/>
      <c r="M306" s="324"/>
      <c r="N306" s="324"/>
      <c r="O306" s="324"/>
      <c r="P306" s="324"/>
      <c r="Q306" s="324"/>
      <c r="R306" s="335"/>
      <c r="S306" s="324"/>
    </row>
    <row r="307" spans="1:19" ht="13.5" thickBot="1">
      <c r="A307" s="321"/>
      <c r="B307" s="348"/>
      <c r="C307" s="348" t="s">
        <v>245</v>
      </c>
      <c r="D307" s="349" t="s">
        <v>292</v>
      </c>
      <c r="E307" s="354">
        <v>1612</v>
      </c>
      <c r="F307" s="354">
        <v>1150</v>
      </c>
      <c r="G307" s="354">
        <v>1150</v>
      </c>
      <c r="H307" s="354"/>
      <c r="I307" s="354">
        <v>1150</v>
      </c>
      <c r="J307" s="354"/>
      <c r="K307" s="354"/>
      <c r="L307" s="355"/>
      <c r="M307" s="354"/>
      <c r="N307" s="354"/>
      <c r="O307" s="354"/>
      <c r="P307" s="354"/>
      <c r="Q307" s="354"/>
      <c r="R307" s="356"/>
      <c r="S307" s="354"/>
    </row>
    <row r="308" spans="1:19" ht="12.75">
      <c r="A308" s="332"/>
      <c r="B308" s="397" t="s">
        <v>146</v>
      </c>
      <c r="C308" s="397"/>
      <c r="D308" s="414" t="s">
        <v>21</v>
      </c>
      <c r="E308" s="334">
        <f>SUM(E309:E312)</f>
        <v>233710</v>
      </c>
      <c r="F308" s="334">
        <f>SUM(F309:F312)</f>
        <v>181264</v>
      </c>
      <c r="G308" s="334">
        <f>SUM(G309:G312)</f>
        <v>181264</v>
      </c>
      <c r="H308" s="334">
        <f>SUM(H310:H312)</f>
        <v>0</v>
      </c>
      <c r="I308" s="334">
        <f>SUM(I309:I312)</f>
        <v>20626</v>
      </c>
      <c r="J308" s="334">
        <f>SUM(J309:J312)</f>
        <v>0</v>
      </c>
      <c r="K308" s="334">
        <f>SUM(K309:K312)</f>
        <v>160638</v>
      </c>
      <c r="L308" s="347">
        <f>SUM(L309:L312)</f>
        <v>0</v>
      </c>
      <c r="M308" s="334">
        <f>SUM(M310:M312)</f>
        <v>0</v>
      </c>
      <c r="N308" s="334">
        <f>SUM(N311:N312)</f>
        <v>0</v>
      </c>
      <c r="O308" s="334">
        <f>SUM(O311:O312)</f>
        <v>0</v>
      </c>
      <c r="P308" s="334">
        <f>SUM(P311:P312)</f>
        <v>0</v>
      </c>
      <c r="Q308" s="334">
        <f>SUM(Q311:Q312)</f>
        <v>0</v>
      </c>
      <c r="R308" s="320">
        <f>SUM(R310:R312)</f>
        <v>0</v>
      </c>
      <c r="S308" s="334">
        <f>SUM(S311:S312)</f>
        <v>0</v>
      </c>
    </row>
    <row r="309" spans="1:19" ht="12.75">
      <c r="A309" s="332"/>
      <c r="B309" s="318"/>
      <c r="C309" s="322" t="s">
        <v>302</v>
      </c>
      <c r="D309" s="328" t="s">
        <v>304</v>
      </c>
      <c r="E309" s="324">
        <v>194330</v>
      </c>
      <c r="F309" s="324">
        <v>160638</v>
      </c>
      <c r="G309" s="324">
        <v>160638</v>
      </c>
      <c r="H309" s="324"/>
      <c r="I309" s="324"/>
      <c r="J309" s="324"/>
      <c r="K309" s="324">
        <v>160638</v>
      </c>
      <c r="L309" s="325"/>
      <c r="M309" s="324"/>
      <c r="N309" s="334"/>
      <c r="O309" s="334"/>
      <c r="P309" s="334"/>
      <c r="Q309" s="334"/>
      <c r="R309" s="320"/>
      <c r="S309" s="334"/>
    </row>
    <row r="310" spans="1:19" ht="12.75">
      <c r="A310" s="332"/>
      <c r="B310" s="318"/>
      <c r="C310" s="322" t="s">
        <v>198</v>
      </c>
      <c r="D310" s="323" t="s">
        <v>199</v>
      </c>
      <c r="E310" s="331">
        <v>16880</v>
      </c>
      <c r="F310" s="331">
        <v>876</v>
      </c>
      <c r="G310" s="331">
        <v>876</v>
      </c>
      <c r="H310" s="331"/>
      <c r="I310" s="336">
        <v>876</v>
      </c>
      <c r="J310" s="334"/>
      <c r="K310" s="334"/>
      <c r="L310" s="347"/>
      <c r="M310" s="331"/>
      <c r="N310" s="334"/>
      <c r="O310" s="334"/>
      <c r="P310" s="334"/>
      <c r="Q310" s="334"/>
      <c r="R310" s="329"/>
      <c r="S310" s="334"/>
    </row>
    <row r="311" spans="1:19" ht="12.75">
      <c r="A311" s="353"/>
      <c r="B311" s="348"/>
      <c r="C311" s="348" t="s">
        <v>200</v>
      </c>
      <c r="D311" s="349" t="s">
        <v>201</v>
      </c>
      <c r="E311" s="354">
        <v>17500</v>
      </c>
      <c r="F311" s="354">
        <v>14750</v>
      </c>
      <c r="G311" s="354">
        <v>14750</v>
      </c>
      <c r="H311" s="354"/>
      <c r="I311" s="354">
        <v>14750</v>
      </c>
      <c r="J311" s="354"/>
      <c r="K311" s="354"/>
      <c r="L311" s="355"/>
      <c r="M311" s="354"/>
      <c r="N311" s="354"/>
      <c r="O311" s="354"/>
      <c r="P311" s="354"/>
      <c r="Q311" s="354"/>
      <c r="R311" s="356"/>
      <c r="S311" s="354"/>
    </row>
    <row r="312" spans="1:19" ht="12.75">
      <c r="A312" s="353"/>
      <c r="B312" s="348"/>
      <c r="C312" s="348" t="s">
        <v>202</v>
      </c>
      <c r="D312" s="349" t="s">
        <v>203</v>
      </c>
      <c r="E312" s="354">
        <v>5000</v>
      </c>
      <c r="F312" s="354">
        <v>5000</v>
      </c>
      <c r="G312" s="354">
        <v>5000</v>
      </c>
      <c r="H312" s="354"/>
      <c r="I312" s="354">
        <v>5000</v>
      </c>
      <c r="J312" s="354"/>
      <c r="K312" s="354"/>
      <c r="L312" s="355"/>
      <c r="M312" s="354"/>
      <c r="N312" s="354"/>
      <c r="O312" s="354"/>
      <c r="P312" s="354"/>
      <c r="Q312" s="354"/>
      <c r="R312" s="356"/>
      <c r="S312" s="354"/>
    </row>
    <row r="313" spans="1:19" ht="22.5">
      <c r="A313" s="415" t="s">
        <v>316</v>
      </c>
      <c r="B313" s="416"/>
      <c r="C313" s="416"/>
      <c r="D313" s="417" t="s">
        <v>317</v>
      </c>
      <c r="E313" s="418">
        <f aca="true" t="shared" si="48" ref="E313:S313">SUM(E314)</f>
        <v>341363.93</v>
      </c>
      <c r="F313" s="418">
        <f t="shared" si="48"/>
        <v>246997.30000000002</v>
      </c>
      <c r="G313" s="418">
        <f t="shared" si="48"/>
        <v>246997.30000000002</v>
      </c>
      <c r="H313" s="418">
        <f t="shared" si="48"/>
        <v>73977.30000000002</v>
      </c>
      <c r="I313" s="418">
        <f t="shared" si="48"/>
        <v>173020</v>
      </c>
      <c r="J313" s="418">
        <f t="shared" si="48"/>
        <v>0</v>
      </c>
      <c r="K313" s="418">
        <f t="shared" si="48"/>
        <v>0</v>
      </c>
      <c r="L313" s="419">
        <f t="shared" si="48"/>
        <v>0</v>
      </c>
      <c r="M313" s="418">
        <f t="shared" si="48"/>
        <v>0</v>
      </c>
      <c r="N313" s="418">
        <f t="shared" si="48"/>
        <v>0</v>
      </c>
      <c r="O313" s="418">
        <f t="shared" si="48"/>
        <v>0</v>
      </c>
      <c r="P313" s="418">
        <f t="shared" si="48"/>
        <v>0</v>
      </c>
      <c r="Q313" s="418">
        <f t="shared" si="48"/>
        <v>0</v>
      </c>
      <c r="R313" s="420">
        <f t="shared" si="48"/>
        <v>0</v>
      </c>
      <c r="S313" s="418">
        <f t="shared" si="48"/>
        <v>0</v>
      </c>
    </row>
    <row r="314" spans="1:19" ht="12.75">
      <c r="A314" s="421"/>
      <c r="B314" s="422" t="s">
        <v>318</v>
      </c>
      <c r="C314" s="423"/>
      <c r="D314" s="424" t="s">
        <v>21</v>
      </c>
      <c r="E314" s="425">
        <f aca="true" t="shared" si="49" ref="E314:O314">SUM(E315:E338)</f>
        <v>341363.93</v>
      </c>
      <c r="F314" s="425">
        <f t="shared" si="49"/>
        <v>246997.30000000002</v>
      </c>
      <c r="G314" s="425">
        <f t="shared" si="49"/>
        <v>246997.30000000002</v>
      </c>
      <c r="H314" s="425">
        <f t="shared" si="49"/>
        <v>73977.30000000002</v>
      </c>
      <c r="I314" s="425">
        <f t="shared" si="49"/>
        <v>173020</v>
      </c>
      <c r="J314" s="425">
        <f t="shared" si="49"/>
        <v>0</v>
      </c>
      <c r="K314" s="425">
        <f t="shared" si="49"/>
        <v>0</v>
      </c>
      <c r="L314" s="425">
        <f t="shared" si="49"/>
        <v>0</v>
      </c>
      <c r="M314" s="425">
        <f t="shared" si="49"/>
        <v>0</v>
      </c>
      <c r="N314" s="425">
        <f t="shared" si="49"/>
        <v>0</v>
      </c>
      <c r="O314" s="425">
        <f t="shared" si="49"/>
        <v>0</v>
      </c>
      <c r="P314" s="425">
        <f>SUM(P317:P332)</f>
        <v>0</v>
      </c>
      <c r="Q314" s="426">
        <f>SUM(Q317:Q332)</f>
        <v>0</v>
      </c>
      <c r="R314" s="427">
        <f>SUM(R317:R332)</f>
        <v>0</v>
      </c>
      <c r="S314" s="427">
        <f>SUM(S317:S332)</f>
        <v>0</v>
      </c>
    </row>
    <row r="315" spans="1:19" ht="12.75">
      <c r="A315" s="421"/>
      <c r="B315" s="428"/>
      <c r="C315" s="429" t="s">
        <v>565</v>
      </c>
      <c r="D315" s="430" t="s">
        <v>566</v>
      </c>
      <c r="E315" s="431">
        <v>10153.08</v>
      </c>
      <c r="F315" s="431">
        <v>106029</v>
      </c>
      <c r="G315" s="431">
        <v>106029</v>
      </c>
      <c r="H315" s="431"/>
      <c r="I315" s="431">
        <v>106029</v>
      </c>
      <c r="J315" s="431"/>
      <c r="K315" s="431"/>
      <c r="L315" s="431"/>
      <c r="M315" s="431"/>
      <c r="N315" s="431"/>
      <c r="O315" s="431"/>
      <c r="P315" s="431"/>
      <c r="Q315" s="431"/>
      <c r="R315" s="432"/>
      <c r="S315" s="432"/>
    </row>
    <row r="316" spans="1:19" ht="12.75">
      <c r="A316" s="421"/>
      <c r="B316" s="428"/>
      <c r="C316" s="429" t="s">
        <v>567</v>
      </c>
      <c r="D316" s="430" t="s">
        <v>566</v>
      </c>
      <c r="E316" s="431">
        <v>1791.72</v>
      </c>
      <c r="F316" s="431">
        <v>18711</v>
      </c>
      <c r="G316" s="431">
        <v>18711</v>
      </c>
      <c r="H316" s="431"/>
      <c r="I316" s="431">
        <v>18711</v>
      </c>
      <c r="J316" s="431"/>
      <c r="K316" s="431"/>
      <c r="L316" s="431"/>
      <c r="M316" s="431"/>
      <c r="N316" s="431"/>
      <c r="O316" s="431"/>
      <c r="P316" s="431"/>
      <c r="Q316" s="431"/>
      <c r="R316" s="432"/>
      <c r="S316" s="432"/>
    </row>
    <row r="317" spans="1:19" ht="12.75">
      <c r="A317" s="421"/>
      <c r="B317" s="428"/>
      <c r="C317" s="433" t="s">
        <v>319</v>
      </c>
      <c r="D317" s="434" t="s">
        <v>320</v>
      </c>
      <c r="E317" s="435">
        <v>51447.07</v>
      </c>
      <c r="F317" s="435">
        <v>7864.2</v>
      </c>
      <c r="G317" s="435">
        <v>7864.2</v>
      </c>
      <c r="H317" s="435">
        <v>7864.2</v>
      </c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</row>
    <row r="318" spans="1:19" ht="12.75">
      <c r="A318" s="421"/>
      <c r="B318" s="428"/>
      <c r="C318" s="436" t="s">
        <v>321</v>
      </c>
      <c r="D318" s="437" t="s">
        <v>320</v>
      </c>
      <c r="E318" s="438">
        <v>4362</v>
      </c>
      <c r="F318" s="438">
        <v>1387.8</v>
      </c>
      <c r="G318" s="438">
        <v>1387.8</v>
      </c>
      <c r="H318" s="438">
        <v>1387.8</v>
      </c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ht="12.75">
      <c r="A319" s="421"/>
      <c r="B319" s="428"/>
      <c r="C319" s="436" t="s">
        <v>322</v>
      </c>
      <c r="D319" s="439" t="s">
        <v>220</v>
      </c>
      <c r="E319" s="438">
        <v>12474.14</v>
      </c>
      <c r="F319" s="438">
        <v>19589.47</v>
      </c>
      <c r="G319" s="438">
        <v>19589.47</v>
      </c>
      <c r="H319" s="438">
        <v>19589.47</v>
      </c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ht="12.75">
      <c r="A320" s="421"/>
      <c r="B320" s="428"/>
      <c r="C320" s="436" t="s">
        <v>323</v>
      </c>
      <c r="D320" s="437" t="s">
        <v>220</v>
      </c>
      <c r="E320" s="438">
        <v>1389.6</v>
      </c>
      <c r="F320" s="438">
        <v>3456.88</v>
      </c>
      <c r="G320" s="438">
        <v>3456.88</v>
      </c>
      <c r="H320" s="438">
        <v>3456.88</v>
      </c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ht="12.75">
      <c r="A321" s="421"/>
      <c r="B321" s="428"/>
      <c r="C321" s="436" t="s">
        <v>324</v>
      </c>
      <c r="D321" s="437" t="s">
        <v>221</v>
      </c>
      <c r="E321" s="438">
        <v>1222.88</v>
      </c>
      <c r="F321" s="438">
        <v>2885.66</v>
      </c>
      <c r="G321" s="438">
        <v>2885.66</v>
      </c>
      <c r="H321" s="438">
        <v>2885.66</v>
      </c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ht="12.75">
      <c r="A322" s="421"/>
      <c r="B322" s="428"/>
      <c r="C322" s="436" t="s">
        <v>325</v>
      </c>
      <c r="D322" s="437" t="s">
        <v>221</v>
      </c>
      <c r="E322" s="438">
        <v>107.4</v>
      </c>
      <c r="F322" s="438">
        <v>509.29</v>
      </c>
      <c r="G322" s="438">
        <v>509.29</v>
      </c>
      <c r="H322" s="438">
        <v>509.29</v>
      </c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ht="12.75">
      <c r="A323" s="421"/>
      <c r="B323" s="428"/>
      <c r="C323" s="436" t="s">
        <v>326</v>
      </c>
      <c r="D323" s="437" t="s">
        <v>233</v>
      </c>
      <c r="E323" s="438">
        <v>73005.45</v>
      </c>
      <c r="F323" s="438">
        <v>32541.4</v>
      </c>
      <c r="G323" s="438">
        <v>32541.4</v>
      </c>
      <c r="H323" s="438">
        <v>32541.4</v>
      </c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ht="12.75">
      <c r="A324" s="421"/>
      <c r="B324" s="428"/>
      <c r="C324" s="436" t="s">
        <v>327</v>
      </c>
      <c r="D324" s="437" t="s">
        <v>233</v>
      </c>
      <c r="E324" s="438">
        <v>12340.73</v>
      </c>
      <c r="F324" s="438">
        <v>5742.6</v>
      </c>
      <c r="G324" s="438">
        <v>5742.6</v>
      </c>
      <c r="H324" s="438">
        <v>5742.6</v>
      </c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ht="12.75">
      <c r="A325" s="421"/>
      <c r="B325" s="428"/>
      <c r="C325" s="436" t="s">
        <v>328</v>
      </c>
      <c r="D325" s="437" t="s">
        <v>199</v>
      </c>
      <c r="E325" s="438">
        <v>10059.38</v>
      </c>
      <c r="F325" s="438">
        <v>510</v>
      </c>
      <c r="G325" s="438">
        <v>510</v>
      </c>
      <c r="H325" s="324"/>
      <c r="I325" s="438">
        <v>510</v>
      </c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ht="12.75">
      <c r="A326" s="421"/>
      <c r="B326" s="428"/>
      <c r="C326" s="436" t="s">
        <v>329</v>
      </c>
      <c r="D326" s="437" t="s">
        <v>199</v>
      </c>
      <c r="E326" s="438">
        <v>1666.55</v>
      </c>
      <c r="F326" s="438">
        <v>90</v>
      </c>
      <c r="G326" s="438">
        <v>90</v>
      </c>
      <c r="H326" s="324"/>
      <c r="I326" s="438">
        <v>90</v>
      </c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ht="12.75">
      <c r="A327" s="421"/>
      <c r="B327" s="428"/>
      <c r="C327" s="436" t="s">
        <v>568</v>
      </c>
      <c r="D327" s="437" t="s">
        <v>588</v>
      </c>
      <c r="E327" s="438">
        <v>6630</v>
      </c>
      <c r="F327" s="438">
        <v>6630</v>
      </c>
      <c r="G327" s="438">
        <v>6630</v>
      </c>
      <c r="H327" s="324"/>
      <c r="I327" s="438">
        <v>6630</v>
      </c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ht="12.75">
      <c r="A328" s="421"/>
      <c r="B328" s="428"/>
      <c r="C328" s="436" t="s">
        <v>569</v>
      </c>
      <c r="D328" s="437" t="s">
        <v>588</v>
      </c>
      <c r="E328" s="438">
        <v>1170</v>
      </c>
      <c r="F328" s="438">
        <v>1170</v>
      </c>
      <c r="G328" s="438">
        <v>1170</v>
      </c>
      <c r="H328" s="324"/>
      <c r="I328" s="438">
        <v>1170</v>
      </c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ht="12.75">
      <c r="A329" s="421"/>
      <c r="B329" s="428"/>
      <c r="C329" s="436" t="s">
        <v>589</v>
      </c>
      <c r="D329" s="437" t="s">
        <v>236</v>
      </c>
      <c r="E329" s="438">
        <v>0</v>
      </c>
      <c r="F329" s="438">
        <v>892.5</v>
      </c>
      <c r="G329" s="438">
        <v>892.5</v>
      </c>
      <c r="H329" s="324"/>
      <c r="I329" s="438">
        <v>892.5</v>
      </c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ht="12.75">
      <c r="A330" s="421"/>
      <c r="B330" s="428"/>
      <c r="C330" s="436" t="s">
        <v>590</v>
      </c>
      <c r="D330" s="437" t="s">
        <v>236</v>
      </c>
      <c r="E330" s="438">
        <v>0</v>
      </c>
      <c r="F330" s="438">
        <v>157.5</v>
      </c>
      <c r="G330" s="438">
        <v>157.5</v>
      </c>
      <c r="H330" s="324"/>
      <c r="I330" s="438">
        <v>157.5</v>
      </c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ht="12.75">
      <c r="A331" s="421"/>
      <c r="B331" s="428"/>
      <c r="C331" s="436" t="s">
        <v>330</v>
      </c>
      <c r="D331" s="437" t="s">
        <v>201</v>
      </c>
      <c r="E331" s="438">
        <v>128674.2</v>
      </c>
      <c r="F331" s="438">
        <v>17195.5</v>
      </c>
      <c r="G331" s="438">
        <v>17195.5</v>
      </c>
      <c r="H331" s="324"/>
      <c r="I331" s="438">
        <v>17195.5</v>
      </c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ht="12.75">
      <c r="A332" s="421"/>
      <c r="B332" s="428"/>
      <c r="C332" s="436" t="s">
        <v>331</v>
      </c>
      <c r="D332" s="437" t="s">
        <v>201</v>
      </c>
      <c r="E332" s="438">
        <v>16275.8</v>
      </c>
      <c r="F332" s="438">
        <v>3034.5</v>
      </c>
      <c r="G332" s="438">
        <v>3034.5</v>
      </c>
      <c r="H332" s="324"/>
      <c r="I332" s="438">
        <v>3034.5</v>
      </c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ht="22.5">
      <c r="A333" s="421"/>
      <c r="B333" s="428"/>
      <c r="C333" s="436" t="s">
        <v>332</v>
      </c>
      <c r="D333" s="437" t="s">
        <v>333</v>
      </c>
      <c r="E333" s="438">
        <v>1049.92</v>
      </c>
      <c r="F333" s="438">
        <v>510</v>
      </c>
      <c r="G333" s="438">
        <v>510</v>
      </c>
      <c r="H333" s="324"/>
      <c r="I333" s="438">
        <v>510</v>
      </c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ht="22.5">
      <c r="A334" s="421"/>
      <c r="B334" s="428"/>
      <c r="C334" s="436" t="s">
        <v>334</v>
      </c>
      <c r="D334" s="437" t="s">
        <v>333</v>
      </c>
      <c r="E334" s="438">
        <v>150.08</v>
      </c>
      <c r="F334" s="438">
        <v>90</v>
      </c>
      <c r="G334" s="438">
        <v>90</v>
      </c>
      <c r="H334" s="324"/>
      <c r="I334" s="438">
        <v>90</v>
      </c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ht="12.75">
      <c r="A335" s="440"/>
      <c r="B335" s="428"/>
      <c r="C335" s="436" t="s">
        <v>570</v>
      </c>
      <c r="D335" s="349" t="s">
        <v>571</v>
      </c>
      <c r="E335" s="438">
        <v>5355</v>
      </c>
      <c r="F335" s="438">
        <v>15300</v>
      </c>
      <c r="G335" s="438">
        <v>15300</v>
      </c>
      <c r="H335" s="324"/>
      <c r="I335" s="438">
        <v>15300</v>
      </c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ht="12.75">
      <c r="A336" s="440"/>
      <c r="B336" s="428"/>
      <c r="C336" s="436" t="s">
        <v>572</v>
      </c>
      <c r="D336" s="349" t="s">
        <v>571</v>
      </c>
      <c r="E336" s="438">
        <v>945</v>
      </c>
      <c r="F336" s="438">
        <v>2700</v>
      </c>
      <c r="G336" s="438">
        <v>2700</v>
      </c>
      <c r="H336" s="324"/>
      <c r="I336" s="438">
        <v>2700</v>
      </c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ht="12.75">
      <c r="A337" s="440"/>
      <c r="B337" s="428"/>
      <c r="C337" s="348" t="s">
        <v>335</v>
      </c>
      <c r="D337" s="349" t="s">
        <v>292</v>
      </c>
      <c r="E337" s="441">
        <v>1038.93</v>
      </c>
      <c r="F337" s="441">
        <v>0</v>
      </c>
      <c r="G337" s="441">
        <v>0</v>
      </c>
      <c r="H337" s="341"/>
      <c r="I337" s="441">
        <v>0</v>
      </c>
      <c r="J337" s="341"/>
      <c r="K337" s="341"/>
      <c r="L337" s="342"/>
      <c r="M337" s="341"/>
      <c r="N337" s="341"/>
      <c r="O337" s="341"/>
      <c r="P337" s="341"/>
      <c r="Q337" s="341"/>
      <c r="R337" s="343"/>
      <c r="S337" s="341"/>
    </row>
    <row r="338" spans="1:19" ht="13.5" thickBot="1">
      <c r="A338" s="440"/>
      <c r="B338" s="428"/>
      <c r="C338" s="348" t="s">
        <v>336</v>
      </c>
      <c r="D338" s="349" t="s">
        <v>292</v>
      </c>
      <c r="E338" s="441">
        <v>55</v>
      </c>
      <c r="F338" s="441">
        <v>0</v>
      </c>
      <c r="G338" s="441">
        <v>0</v>
      </c>
      <c r="H338" s="341"/>
      <c r="I338" s="441">
        <v>0</v>
      </c>
      <c r="J338" s="341"/>
      <c r="K338" s="341"/>
      <c r="L338" s="342"/>
      <c r="M338" s="341"/>
      <c r="N338" s="341"/>
      <c r="O338" s="341"/>
      <c r="P338" s="341"/>
      <c r="Q338" s="341"/>
      <c r="R338" s="343"/>
      <c r="S338" s="341"/>
    </row>
    <row r="339" spans="1:19" ht="13.5" thickBot="1">
      <c r="A339" s="313" t="s">
        <v>337</v>
      </c>
      <c r="B339" s="314"/>
      <c r="C339" s="314"/>
      <c r="D339" s="344" t="s">
        <v>149</v>
      </c>
      <c r="E339" s="316">
        <f aca="true" t="shared" si="50" ref="E339:K339">SUM(E340+E347+E349)</f>
        <v>183948</v>
      </c>
      <c r="F339" s="316">
        <f t="shared" si="50"/>
        <v>135970</v>
      </c>
      <c r="G339" s="316">
        <f t="shared" si="50"/>
        <v>135970</v>
      </c>
      <c r="H339" s="316">
        <f t="shared" si="50"/>
        <v>101020</v>
      </c>
      <c r="I339" s="316">
        <f t="shared" si="50"/>
        <v>20760</v>
      </c>
      <c r="J339" s="316">
        <f t="shared" si="50"/>
        <v>7000</v>
      </c>
      <c r="K339" s="316">
        <f t="shared" si="50"/>
        <v>7190</v>
      </c>
      <c r="L339" s="345">
        <f>SUM(L340+L349)</f>
        <v>0</v>
      </c>
      <c r="M339" s="316">
        <f>SUM(M340+M347+M349)</f>
        <v>0</v>
      </c>
      <c r="N339" s="316">
        <f>SUM(N340+N347+N349)</f>
        <v>0</v>
      </c>
      <c r="O339" s="316">
        <f>SUM(O340+O347+O349)</f>
        <v>0</v>
      </c>
      <c r="P339" s="316">
        <f>SUM(P340+P347+P349)</f>
        <v>0</v>
      </c>
      <c r="Q339" s="316">
        <f>SUM(Q340+Q349)</f>
        <v>0</v>
      </c>
      <c r="R339" s="346">
        <f>SUM(R340+R347+R349)</f>
        <v>0</v>
      </c>
      <c r="S339" s="316">
        <f>SUM(S340+S347+S349)</f>
        <v>0</v>
      </c>
    </row>
    <row r="340" spans="1:19" ht="12.75">
      <c r="A340" s="317"/>
      <c r="B340" s="318" t="s">
        <v>338</v>
      </c>
      <c r="C340" s="318"/>
      <c r="D340" s="319" t="s">
        <v>339</v>
      </c>
      <c r="E340" s="334">
        <f aca="true" t="shared" si="51" ref="E340:S340">SUM(E341:E346)</f>
        <v>74756</v>
      </c>
      <c r="F340" s="334">
        <f t="shared" si="51"/>
        <v>113970</v>
      </c>
      <c r="G340" s="334">
        <f t="shared" si="51"/>
        <v>113970</v>
      </c>
      <c r="H340" s="334">
        <f t="shared" si="51"/>
        <v>101020</v>
      </c>
      <c r="I340" s="334">
        <f t="shared" si="51"/>
        <v>5760</v>
      </c>
      <c r="J340" s="334">
        <f t="shared" si="51"/>
        <v>0</v>
      </c>
      <c r="K340" s="334">
        <f t="shared" si="51"/>
        <v>7190</v>
      </c>
      <c r="L340" s="347">
        <f t="shared" si="51"/>
        <v>0</v>
      </c>
      <c r="M340" s="334">
        <f t="shared" si="51"/>
        <v>0</v>
      </c>
      <c r="N340" s="334">
        <f t="shared" si="51"/>
        <v>0</v>
      </c>
      <c r="O340" s="334">
        <f t="shared" si="51"/>
        <v>0</v>
      </c>
      <c r="P340" s="334">
        <f t="shared" si="51"/>
        <v>0</v>
      </c>
      <c r="Q340" s="334">
        <f t="shared" si="51"/>
        <v>0</v>
      </c>
      <c r="R340" s="320">
        <f t="shared" si="51"/>
        <v>0</v>
      </c>
      <c r="S340" s="334">
        <f t="shared" si="51"/>
        <v>0</v>
      </c>
    </row>
    <row r="341" spans="1:19" ht="22.5">
      <c r="A341" s="321"/>
      <c r="B341" s="322"/>
      <c r="C341" s="322" t="s">
        <v>229</v>
      </c>
      <c r="D341" s="323" t="s">
        <v>271</v>
      </c>
      <c r="E341" s="324">
        <v>5750</v>
      </c>
      <c r="F341" s="324">
        <v>7190</v>
      </c>
      <c r="G341" s="324">
        <v>7190</v>
      </c>
      <c r="H341" s="324"/>
      <c r="I341" s="324"/>
      <c r="J341" s="324"/>
      <c r="K341" s="324">
        <v>7190</v>
      </c>
      <c r="L341" s="325"/>
      <c r="M341" s="324"/>
      <c r="N341" s="324"/>
      <c r="O341" s="324"/>
      <c r="P341" s="324"/>
      <c r="Q341" s="324"/>
      <c r="R341" s="335"/>
      <c r="S341" s="324"/>
    </row>
    <row r="342" spans="1:19" ht="22.5">
      <c r="A342" s="321"/>
      <c r="B342" s="322"/>
      <c r="C342" s="322" t="s">
        <v>212</v>
      </c>
      <c r="D342" s="323" t="s">
        <v>213</v>
      </c>
      <c r="E342" s="324">
        <v>50190</v>
      </c>
      <c r="F342" s="324">
        <v>79020</v>
      </c>
      <c r="G342" s="324">
        <v>79020</v>
      </c>
      <c r="H342" s="324">
        <v>79020</v>
      </c>
      <c r="I342" s="324"/>
      <c r="J342" s="324"/>
      <c r="K342" s="324"/>
      <c r="L342" s="325"/>
      <c r="M342" s="324"/>
      <c r="N342" s="324"/>
      <c r="O342" s="324"/>
      <c r="P342" s="324"/>
      <c r="Q342" s="324"/>
      <c r="R342" s="335"/>
      <c r="S342" s="324"/>
    </row>
    <row r="343" spans="1:19" ht="12.75">
      <c r="A343" s="321"/>
      <c r="B343" s="322"/>
      <c r="C343" s="322" t="s">
        <v>218</v>
      </c>
      <c r="D343" s="323" t="s">
        <v>219</v>
      </c>
      <c r="E343" s="324">
        <v>2696</v>
      </c>
      <c r="F343" s="324">
        <v>5150</v>
      </c>
      <c r="G343" s="324">
        <v>5150</v>
      </c>
      <c r="H343" s="324">
        <v>5150</v>
      </c>
      <c r="I343" s="324"/>
      <c r="J343" s="324"/>
      <c r="K343" s="324"/>
      <c r="L343" s="325"/>
      <c r="M343" s="324"/>
      <c r="N343" s="324"/>
      <c r="O343" s="324"/>
      <c r="P343" s="324"/>
      <c r="Q343" s="324"/>
      <c r="R343" s="335"/>
      <c r="S343" s="324"/>
    </row>
    <row r="344" spans="1:19" ht="12.75">
      <c r="A344" s="321"/>
      <c r="B344" s="322"/>
      <c r="C344" s="322" t="s">
        <v>192</v>
      </c>
      <c r="D344" s="323" t="s">
        <v>220</v>
      </c>
      <c r="E344" s="324">
        <v>9870</v>
      </c>
      <c r="F344" s="324">
        <v>14490</v>
      </c>
      <c r="G344" s="324">
        <v>14490</v>
      </c>
      <c r="H344" s="324">
        <v>14490</v>
      </c>
      <c r="I344" s="324"/>
      <c r="J344" s="324"/>
      <c r="K344" s="324"/>
      <c r="L344" s="325"/>
      <c r="M344" s="324"/>
      <c r="N344" s="324"/>
      <c r="O344" s="324"/>
      <c r="P344" s="324"/>
      <c r="Q344" s="324"/>
      <c r="R344" s="335"/>
      <c r="S344" s="324"/>
    </row>
    <row r="345" spans="1:19" ht="12.75">
      <c r="A345" s="321"/>
      <c r="B345" s="322"/>
      <c r="C345" s="322" t="s">
        <v>194</v>
      </c>
      <c r="D345" s="323" t="s">
        <v>221</v>
      </c>
      <c r="E345" s="324">
        <v>1700</v>
      </c>
      <c r="F345" s="324">
        <v>2360</v>
      </c>
      <c r="G345" s="324">
        <v>2360</v>
      </c>
      <c r="H345" s="324">
        <v>2360</v>
      </c>
      <c r="I345" s="324"/>
      <c r="J345" s="324"/>
      <c r="K345" s="324"/>
      <c r="L345" s="325"/>
      <c r="M345" s="324"/>
      <c r="N345" s="324"/>
      <c r="O345" s="324"/>
      <c r="P345" s="324"/>
      <c r="Q345" s="324"/>
      <c r="R345" s="335"/>
      <c r="S345" s="324"/>
    </row>
    <row r="346" spans="1:19" ht="12.75">
      <c r="A346" s="321"/>
      <c r="B346" s="322"/>
      <c r="C346" s="322" t="s">
        <v>245</v>
      </c>
      <c r="D346" s="323" t="s">
        <v>292</v>
      </c>
      <c r="E346" s="324">
        <v>4550</v>
      </c>
      <c r="F346" s="324">
        <v>5760</v>
      </c>
      <c r="G346" s="324">
        <v>5760</v>
      </c>
      <c r="H346" s="324"/>
      <c r="I346" s="324">
        <v>5760</v>
      </c>
      <c r="J346" s="324"/>
      <c r="K346" s="324"/>
      <c r="L346" s="325"/>
      <c r="M346" s="324"/>
      <c r="N346" s="324"/>
      <c r="O346" s="324"/>
      <c r="P346" s="324"/>
      <c r="Q346" s="324"/>
      <c r="R346" s="335"/>
      <c r="S346" s="324"/>
    </row>
    <row r="347" spans="1:19" ht="42">
      <c r="A347" s="321"/>
      <c r="B347" s="442" t="s">
        <v>340</v>
      </c>
      <c r="C347" s="442"/>
      <c r="D347" s="443" t="s">
        <v>341</v>
      </c>
      <c r="E347" s="444">
        <f aca="true" t="shared" si="52" ref="E347:S347">SUM(E348)</f>
        <v>0</v>
      </c>
      <c r="F347" s="444">
        <f t="shared" si="52"/>
        <v>7000</v>
      </c>
      <c r="G347" s="444">
        <f t="shared" si="52"/>
        <v>7000</v>
      </c>
      <c r="H347" s="444">
        <f t="shared" si="52"/>
        <v>0</v>
      </c>
      <c r="I347" s="444">
        <f t="shared" si="52"/>
        <v>0</v>
      </c>
      <c r="J347" s="444">
        <f t="shared" si="52"/>
        <v>7000</v>
      </c>
      <c r="K347" s="444">
        <f t="shared" si="52"/>
        <v>0</v>
      </c>
      <c r="L347" s="445">
        <f t="shared" si="52"/>
        <v>0</v>
      </c>
      <c r="M347" s="444">
        <f t="shared" si="52"/>
        <v>0</v>
      </c>
      <c r="N347" s="444">
        <f t="shared" si="52"/>
        <v>0</v>
      </c>
      <c r="O347" s="444">
        <f t="shared" si="52"/>
        <v>0</v>
      </c>
      <c r="P347" s="444">
        <f t="shared" si="52"/>
        <v>0</v>
      </c>
      <c r="Q347" s="444">
        <f t="shared" si="52"/>
        <v>0</v>
      </c>
      <c r="R347" s="446">
        <f t="shared" si="52"/>
        <v>0</v>
      </c>
      <c r="S347" s="444">
        <f t="shared" si="52"/>
        <v>0</v>
      </c>
    </row>
    <row r="348" spans="1:19" ht="45">
      <c r="A348" s="321"/>
      <c r="B348" s="322"/>
      <c r="C348" s="322" t="s">
        <v>298</v>
      </c>
      <c r="D348" s="323" t="s">
        <v>299</v>
      </c>
      <c r="E348" s="324">
        <v>0</v>
      </c>
      <c r="F348" s="324">
        <v>7000</v>
      </c>
      <c r="G348" s="324">
        <v>7000</v>
      </c>
      <c r="H348" s="324"/>
      <c r="I348" s="324"/>
      <c r="J348" s="324">
        <v>7000</v>
      </c>
      <c r="K348" s="324"/>
      <c r="L348" s="325"/>
      <c r="M348" s="324"/>
      <c r="N348" s="324"/>
      <c r="O348" s="324"/>
      <c r="P348" s="324"/>
      <c r="Q348" s="324"/>
      <c r="R348" s="335"/>
      <c r="S348" s="324"/>
    </row>
    <row r="349" spans="1:19" ht="12.75">
      <c r="A349" s="332"/>
      <c r="B349" s="318" t="s">
        <v>150</v>
      </c>
      <c r="C349" s="318"/>
      <c r="D349" s="319" t="s">
        <v>151</v>
      </c>
      <c r="E349" s="334">
        <f aca="true" t="shared" si="53" ref="E349:O349">SUM(E350:E351)</f>
        <v>109192</v>
      </c>
      <c r="F349" s="334">
        <f t="shared" si="53"/>
        <v>15000</v>
      </c>
      <c r="G349" s="334">
        <f t="shared" si="53"/>
        <v>15000</v>
      </c>
      <c r="H349" s="334">
        <f t="shared" si="53"/>
        <v>0</v>
      </c>
      <c r="I349" s="334">
        <f t="shared" si="53"/>
        <v>15000</v>
      </c>
      <c r="J349" s="334">
        <f t="shared" si="53"/>
        <v>0</v>
      </c>
      <c r="K349" s="334">
        <f t="shared" si="53"/>
        <v>0</v>
      </c>
      <c r="L349" s="334">
        <f t="shared" si="53"/>
        <v>0</v>
      </c>
      <c r="M349" s="334">
        <f t="shared" si="53"/>
        <v>0</v>
      </c>
      <c r="N349" s="334">
        <f t="shared" si="53"/>
        <v>0</v>
      </c>
      <c r="O349" s="334">
        <f t="shared" si="53"/>
        <v>0</v>
      </c>
      <c r="P349" s="334">
        <f>SUM(P350:P350)</f>
        <v>0</v>
      </c>
      <c r="Q349" s="334">
        <f>SUM(Q350:Q350)</f>
        <v>0</v>
      </c>
      <c r="R349" s="320">
        <f>SUM(R350:R350)</f>
        <v>0</v>
      </c>
      <c r="S349" s="334">
        <f>SUM(S350:S350)</f>
        <v>0</v>
      </c>
    </row>
    <row r="350" spans="1:19" ht="12.75">
      <c r="A350" s="321"/>
      <c r="B350" s="322"/>
      <c r="C350" s="322" t="s">
        <v>342</v>
      </c>
      <c r="D350" s="323" t="s">
        <v>343</v>
      </c>
      <c r="E350" s="324">
        <v>96970</v>
      </c>
      <c r="F350" s="324">
        <v>15000</v>
      </c>
      <c r="G350" s="324">
        <v>15000</v>
      </c>
      <c r="H350" s="324"/>
      <c r="I350" s="324">
        <v>15000</v>
      </c>
      <c r="J350" s="324"/>
      <c r="K350" s="324"/>
      <c r="L350" s="325"/>
      <c r="M350" s="324"/>
      <c r="N350" s="324"/>
      <c r="O350" s="324"/>
      <c r="P350" s="324"/>
      <c r="Q350" s="324"/>
      <c r="R350" s="335"/>
      <c r="S350" s="324"/>
    </row>
    <row r="351" spans="1:19" ht="13.5" thickBot="1">
      <c r="A351" s="338"/>
      <c r="B351" s="339"/>
      <c r="C351" s="339" t="s">
        <v>344</v>
      </c>
      <c r="D351" s="340" t="s">
        <v>345</v>
      </c>
      <c r="E351" s="341">
        <v>12222</v>
      </c>
      <c r="F351" s="341"/>
      <c r="G351" s="341"/>
      <c r="H351" s="341"/>
      <c r="I351" s="341"/>
      <c r="J351" s="341"/>
      <c r="K351" s="341"/>
      <c r="L351" s="342"/>
      <c r="M351" s="341"/>
      <c r="N351" s="341"/>
      <c r="O351" s="341"/>
      <c r="P351" s="341"/>
      <c r="Q351" s="341"/>
      <c r="R351" s="343"/>
      <c r="S351" s="341"/>
    </row>
    <row r="352" spans="1:19" ht="23.25" thickBot="1">
      <c r="A352" s="313" t="s">
        <v>152</v>
      </c>
      <c r="B352" s="314"/>
      <c r="C352" s="314"/>
      <c r="D352" s="344" t="s">
        <v>153</v>
      </c>
      <c r="E352" s="316">
        <f aca="true" t="shared" si="54" ref="E352:S352">SUM(E353+E357+E361+E372+E365)</f>
        <v>2442383.22</v>
      </c>
      <c r="F352" s="316">
        <f t="shared" si="54"/>
        <v>552758</v>
      </c>
      <c r="G352" s="316">
        <f t="shared" si="54"/>
        <v>224860</v>
      </c>
      <c r="H352" s="316">
        <f t="shared" si="54"/>
        <v>0</v>
      </c>
      <c r="I352" s="316">
        <f t="shared" si="54"/>
        <v>224860</v>
      </c>
      <c r="J352" s="316">
        <f t="shared" si="54"/>
        <v>0</v>
      </c>
      <c r="K352" s="316">
        <f t="shared" si="54"/>
        <v>0</v>
      </c>
      <c r="L352" s="316">
        <f t="shared" si="54"/>
        <v>0</v>
      </c>
      <c r="M352" s="316">
        <f t="shared" si="54"/>
        <v>0</v>
      </c>
      <c r="N352" s="316">
        <f t="shared" si="54"/>
        <v>0</v>
      </c>
      <c r="O352" s="316">
        <f t="shared" si="54"/>
        <v>327898</v>
      </c>
      <c r="P352" s="316">
        <f t="shared" si="54"/>
        <v>327898</v>
      </c>
      <c r="Q352" s="316">
        <f t="shared" si="54"/>
        <v>0</v>
      </c>
      <c r="R352" s="316">
        <f t="shared" si="54"/>
        <v>0</v>
      </c>
      <c r="S352" s="316">
        <f t="shared" si="54"/>
        <v>0</v>
      </c>
    </row>
    <row r="353" spans="1:19" ht="12.75">
      <c r="A353" s="317"/>
      <c r="B353" s="318" t="s">
        <v>154</v>
      </c>
      <c r="C353" s="318"/>
      <c r="D353" s="319" t="s">
        <v>155</v>
      </c>
      <c r="E353" s="334">
        <f aca="true" t="shared" si="55" ref="E353:S353">SUM(E354:E356)</f>
        <v>1784902</v>
      </c>
      <c r="F353" s="334">
        <f t="shared" si="55"/>
        <v>0</v>
      </c>
      <c r="G353" s="334">
        <f t="shared" si="55"/>
        <v>0</v>
      </c>
      <c r="H353" s="334">
        <f t="shared" si="55"/>
        <v>0</v>
      </c>
      <c r="I353" s="334">
        <f t="shared" si="55"/>
        <v>0</v>
      </c>
      <c r="J353" s="334">
        <f t="shared" si="55"/>
        <v>0</v>
      </c>
      <c r="K353" s="334">
        <f t="shared" si="55"/>
        <v>0</v>
      </c>
      <c r="L353" s="334">
        <f t="shared" si="55"/>
        <v>0</v>
      </c>
      <c r="M353" s="334">
        <f t="shared" si="55"/>
        <v>0</v>
      </c>
      <c r="N353" s="334">
        <f t="shared" si="55"/>
        <v>0</v>
      </c>
      <c r="O353" s="334">
        <f t="shared" si="55"/>
        <v>0</v>
      </c>
      <c r="P353" s="334">
        <f t="shared" si="55"/>
        <v>0</v>
      </c>
      <c r="Q353" s="334">
        <f t="shared" si="55"/>
        <v>0</v>
      </c>
      <c r="R353" s="334">
        <f t="shared" si="55"/>
        <v>0</v>
      </c>
      <c r="S353" s="334">
        <f t="shared" si="55"/>
        <v>0</v>
      </c>
    </row>
    <row r="354" spans="1:19" ht="12.75">
      <c r="A354" s="317"/>
      <c r="B354" s="361"/>
      <c r="C354" s="447" t="s">
        <v>346</v>
      </c>
      <c r="D354" s="448" t="s">
        <v>186</v>
      </c>
      <c r="E354" s="449">
        <v>1051916</v>
      </c>
      <c r="F354" s="449"/>
      <c r="G354" s="449"/>
      <c r="H354" s="449"/>
      <c r="I354" s="449"/>
      <c r="J354" s="449"/>
      <c r="K354" s="449"/>
      <c r="L354" s="450"/>
      <c r="M354" s="449"/>
      <c r="N354" s="449"/>
      <c r="O354" s="449"/>
      <c r="P354" s="449"/>
      <c r="Q354" s="449"/>
      <c r="R354" s="451"/>
      <c r="S354" s="449"/>
    </row>
    <row r="355" spans="1:19" ht="12.75">
      <c r="A355" s="321"/>
      <c r="B355" s="348"/>
      <c r="C355" s="348" t="s">
        <v>187</v>
      </c>
      <c r="D355" s="349" t="s">
        <v>186</v>
      </c>
      <c r="E355" s="354">
        <v>732986</v>
      </c>
      <c r="F355" s="354"/>
      <c r="G355" s="354"/>
      <c r="H355" s="354"/>
      <c r="I355" s="354"/>
      <c r="J355" s="354"/>
      <c r="K355" s="354"/>
      <c r="L355" s="355"/>
      <c r="M355" s="354"/>
      <c r="N355" s="354"/>
      <c r="O355" s="354"/>
      <c r="P355" s="354"/>
      <c r="Q355" s="354"/>
      <c r="R355" s="356"/>
      <c r="S355" s="354"/>
    </row>
    <row r="356" spans="1:19" ht="13.5" thickBot="1">
      <c r="A356" s="321"/>
      <c r="B356" s="452"/>
      <c r="C356" s="452" t="s">
        <v>216</v>
      </c>
      <c r="D356" s="453" t="s">
        <v>217</v>
      </c>
      <c r="E356" s="454">
        <v>0</v>
      </c>
      <c r="F356" s="454"/>
      <c r="G356" s="454"/>
      <c r="H356" s="454"/>
      <c r="I356" s="454"/>
      <c r="J356" s="454"/>
      <c r="K356" s="454"/>
      <c r="L356" s="455"/>
      <c r="M356" s="454"/>
      <c r="N356" s="454"/>
      <c r="O356" s="454"/>
      <c r="P356" s="454"/>
      <c r="Q356" s="454"/>
      <c r="R356" s="456"/>
      <c r="S356" s="454"/>
    </row>
    <row r="357" spans="1:19" ht="12.75">
      <c r="A357" s="321"/>
      <c r="B357" s="361" t="s">
        <v>347</v>
      </c>
      <c r="C357" s="361"/>
      <c r="D357" s="362" t="s">
        <v>348</v>
      </c>
      <c r="E357" s="363">
        <f>SUM(E359:E359)</f>
        <v>59000</v>
      </c>
      <c r="F357" s="363">
        <f>SUM(F358:F360)</f>
        <v>123600</v>
      </c>
      <c r="G357" s="363">
        <f aca="true" t="shared" si="56" ref="G357:P357">SUM(G358:G360)</f>
        <v>1000</v>
      </c>
      <c r="H357" s="363">
        <f t="shared" si="56"/>
        <v>0</v>
      </c>
      <c r="I357" s="363">
        <f t="shared" si="56"/>
        <v>1000</v>
      </c>
      <c r="J357" s="363">
        <f t="shared" si="56"/>
        <v>0</v>
      </c>
      <c r="K357" s="363">
        <f t="shared" si="56"/>
        <v>0</v>
      </c>
      <c r="L357" s="363">
        <f t="shared" si="56"/>
        <v>0</v>
      </c>
      <c r="M357" s="363">
        <f t="shared" si="56"/>
        <v>0</v>
      </c>
      <c r="N357" s="363">
        <f t="shared" si="56"/>
        <v>0</v>
      </c>
      <c r="O357" s="363">
        <f t="shared" si="56"/>
        <v>122600</v>
      </c>
      <c r="P357" s="363">
        <f t="shared" si="56"/>
        <v>122600</v>
      </c>
      <c r="Q357" s="363">
        <f>SUM(Q358:Q359)</f>
        <v>0</v>
      </c>
      <c r="R357" s="363">
        <f>SUM(R358:R359)</f>
        <v>0</v>
      </c>
      <c r="S357" s="363">
        <f>SUM(S358:S359)</f>
        <v>0</v>
      </c>
    </row>
    <row r="358" spans="1:19" ht="12.75">
      <c r="A358" s="457"/>
      <c r="B358" s="458"/>
      <c r="C358" s="322" t="s">
        <v>198</v>
      </c>
      <c r="D358" s="323" t="s">
        <v>199</v>
      </c>
      <c r="E358" s="459"/>
      <c r="F358" s="459">
        <v>1000</v>
      </c>
      <c r="G358" s="459">
        <v>1000</v>
      </c>
      <c r="H358" s="459"/>
      <c r="I358" s="459">
        <v>1000</v>
      </c>
      <c r="J358" s="460"/>
      <c r="K358" s="460"/>
      <c r="L358" s="460"/>
      <c r="M358" s="460"/>
      <c r="N358" s="460"/>
      <c r="O358" s="460"/>
      <c r="P358" s="460"/>
      <c r="Q358" s="460"/>
      <c r="R358" s="460"/>
      <c r="S358" s="460"/>
    </row>
    <row r="359" spans="1:19" ht="12.75">
      <c r="A359" s="461"/>
      <c r="B359" s="461"/>
      <c r="C359" s="461" t="s">
        <v>185</v>
      </c>
      <c r="D359" s="402" t="s">
        <v>186</v>
      </c>
      <c r="E359" s="403">
        <v>59000</v>
      </c>
      <c r="F359" s="403">
        <v>119000</v>
      </c>
      <c r="G359" s="403"/>
      <c r="H359" s="403"/>
      <c r="I359" s="403"/>
      <c r="J359" s="403"/>
      <c r="K359" s="403"/>
      <c r="L359" s="403"/>
      <c r="M359" s="403"/>
      <c r="N359" s="403"/>
      <c r="O359" s="403">
        <v>119000</v>
      </c>
      <c r="P359" s="403">
        <v>119000</v>
      </c>
      <c r="Q359" s="403"/>
      <c r="R359" s="403"/>
      <c r="S359" s="403"/>
    </row>
    <row r="360" spans="1:19" ht="13.5" thickBot="1">
      <c r="A360" s="457"/>
      <c r="B360" s="462"/>
      <c r="C360" s="339" t="s">
        <v>216</v>
      </c>
      <c r="D360" s="463" t="s">
        <v>217</v>
      </c>
      <c r="E360" s="330">
        <v>0</v>
      </c>
      <c r="F360" s="330">
        <v>3600</v>
      </c>
      <c r="G360" s="330"/>
      <c r="H360" s="330"/>
      <c r="I360" s="330"/>
      <c r="J360" s="330"/>
      <c r="K360" s="330"/>
      <c r="L360" s="330"/>
      <c r="M360" s="330"/>
      <c r="N360" s="330"/>
      <c r="O360" s="330">
        <v>3600</v>
      </c>
      <c r="P360" s="330">
        <v>3600</v>
      </c>
      <c r="Q360" s="330"/>
      <c r="R360" s="330"/>
      <c r="S360" s="330"/>
    </row>
    <row r="361" spans="1:19" ht="12.75">
      <c r="A361" s="332"/>
      <c r="B361" s="318" t="s">
        <v>349</v>
      </c>
      <c r="C361" s="318"/>
      <c r="D361" s="413" t="s">
        <v>350</v>
      </c>
      <c r="E361" s="334">
        <f aca="true" t="shared" si="57" ref="E361:R361">SUM(E362:E364)</f>
        <v>130260</v>
      </c>
      <c r="F361" s="334">
        <f t="shared" si="57"/>
        <v>129806</v>
      </c>
      <c r="G361" s="334">
        <f t="shared" si="57"/>
        <v>123860</v>
      </c>
      <c r="H361" s="334">
        <f t="shared" si="57"/>
        <v>0</v>
      </c>
      <c r="I361" s="334">
        <f t="shared" si="57"/>
        <v>123860</v>
      </c>
      <c r="J361" s="334">
        <f t="shared" si="57"/>
        <v>0</v>
      </c>
      <c r="K361" s="334">
        <f t="shared" si="57"/>
        <v>0</v>
      </c>
      <c r="L361" s="334">
        <f t="shared" si="57"/>
        <v>0</v>
      </c>
      <c r="M361" s="334">
        <f t="shared" si="57"/>
        <v>0</v>
      </c>
      <c r="N361" s="334">
        <f t="shared" si="57"/>
        <v>0</v>
      </c>
      <c r="O361" s="334">
        <f t="shared" si="57"/>
        <v>5946</v>
      </c>
      <c r="P361" s="334">
        <f t="shared" si="57"/>
        <v>5946</v>
      </c>
      <c r="Q361" s="334">
        <f t="shared" si="57"/>
        <v>0</v>
      </c>
      <c r="R361" s="334">
        <f t="shared" si="57"/>
        <v>0</v>
      </c>
      <c r="S361" s="334">
        <f>SUM(S362:S363)</f>
        <v>0</v>
      </c>
    </row>
    <row r="362" spans="1:19" ht="12.75">
      <c r="A362" s="321"/>
      <c r="B362" s="322"/>
      <c r="C362" s="322" t="s">
        <v>214</v>
      </c>
      <c r="D362" s="328" t="s">
        <v>215</v>
      </c>
      <c r="E362" s="324">
        <v>102260</v>
      </c>
      <c r="F362" s="324">
        <v>102260</v>
      </c>
      <c r="G362" s="324">
        <v>102260</v>
      </c>
      <c r="H362" s="324"/>
      <c r="I362" s="324">
        <v>102260</v>
      </c>
      <c r="J362" s="324"/>
      <c r="K362" s="324"/>
      <c r="L362" s="325"/>
      <c r="M362" s="324"/>
      <c r="N362" s="324"/>
      <c r="O362" s="324"/>
      <c r="P362" s="324"/>
      <c r="Q362" s="324"/>
      <c r="R362" s="335"/>
      <c r="S362" s="324"/>
    </row>
    <row r="363" spans="1:19" ht="12.75">
      <c r="A363" s="321"/>
      <c r="B363" s="322"/>
      <c r="C363" s="322" t="s">
        <v>204</v>
      </c>
      <c r="D363" s="323" t="s">
        <v>205</v>
      </c>
      <c r="E363" s="324">
        <v>21000</v>
      </c>
      <c r="F363" s="324">
        <v>21600</v>
      </c>
      <c r="G363" s="324">
        <v>21600</v>
      </c>
      <c r="H363" s="324"/>
      <c r="I363" s="324">
        <v>21600</v>
      </c>
      <c r="J363" s="324"/>
      <c r="K363" s="324"/>
      <c r="L363" s="325"/>
      <c r="M363" s="324"/>
      <c r="N363" s="324"/>
      <c r="O363" s="324"/>
      <c r="P363" s="324"/>
      <c r="Q363" s="324"/>
      <c r="R363" s="335"/>
      <c r="S363" s="324"/>
    </row>
    <row r="364" spans="1:19" ht="13.5" thickBot="1">
      <c r="A364" s="321"/>
      <c r="B364" s="366"/>
      <c r="C364" s="366" t="s">
        <v>185</v>
      </c>
      <c r="D364" s="367" t="s">
        <v>351</v>
      </c>
      <c r="E364" s="368">
        <v>7000</v>
      </c>
      <c r="F364" s="368">
        <v>5946</v>
      </c>
      <c r="G364" s="368"/>
      <c r="H364" s="368"/>
      <c r="I364" s="368"/>
      <c r="J364" s="368"/>
      <c r="K364" s="368"/>
      <c r="L364" s="369"/>
      <c r="M364" s="368"/>
      <c r="N364" s="368"/>
      <c r="O364" s="368">
        <v>5946</v>
      </c>
      <c r="P364" s="368">
        <v>5946</v>
      </c>
      <c r="Q364" s="368"/>
      <c r="R364" s="370"/>
      <c r="S364" s="368"/>
    </row>
    <row r="365" spans="1:19" ht="31.5">
      <c r="A365" s="321"/>
      <c r="B365" s="318" t="s">
        <v>158</v>
      </c>
      <c r="C365" s="318"/>
      <c r="D365" s="464" t="s">
        <v>159</v>
      </c>
      <c r="E365" s="334">
        <f>SUM(E366:E371)</f>
        <v>300000</v>
      </c>
      <c r="F365" s="334">
        <f>SUM(F366:F371)</f>
        <v>180000</v>
      </c>
      <c r="G365" s="334">
        <f aca="true" t="shared" si="58" ref="G365:Q365">SUM(G366:G371)</f>
        <v>45000</v>
      </c>
      <c r="H365" s="334">
        <f t="shared" si="58"/>
        <v>0</v>
      </c>
      <c r="I365" s="334">
        <f t="shared" si="58"/>
        <v>45000</v>
      </c>
      <c r="J365" s="334">
        <f t="shared" si="58"/>
        <v>0</v>
      </c>
      <c r="K365" s="334">
        <f t="shared" si="58"/>
        <v>0</v>
      </c>
      <c r="L365" s="334">
        <f t="shared" si="58"/>
        <v>0</v>
      </c>
      <c r="M365" s="334">
        <f t="shared" si="58"/>
        <v>0</v>
      </c>
      <c r="N365" s="334">
        <f t="shared" si="58"/>
        <v>0</v>
      </c>
      <c r="O365" s="334">
        <f t="shared" si="58"/>
        <v>135000</v>
      </c>
      <c r="P365" s="334">
        <f t="shared" si="58"/>
        <v>135000</v>
      </c>
      <c r="Q365" s="334">
        <f t="shared" si="58"/>
        <v>0</v>
      </c>
      <c r="R365" s="334">
        <f>SUM(R366:R371)</f>
        <v>0</v>
      </c>
      <c r="S365" s="334">
        <f>SUM(S366:S371)</f>
        <v>0</v>
      </c>
    </row>
    <row r="366" spans="1:19" ht="12.75">
      <c r="A366" s="321"/>
      <c r="B366" s="322"/>
      <c r="C366" s="322" t="s">
        <v>198</v>
      </c>
      <c r="D366" s="323" t="s">
        <v>199</v>
      </c>
      <c r="E366" s="324">
        <v>2000</v>
      </c>
      <c r="F366" s="324">
        <v>2000</v>
      </c>
      <c r="G366" s="324">
        <v>2000</v>
      </c>
      <c r="H366" s="324"/>
      <c r="I366" s="324">
        <v>2000</v>
      </c>
      <c r="J366" s="324"/>
      <c r="K366" s="324"/>
      <c r="L366" s="325"/>
      <c r="M366" s="324"/>
      <c r="N366" s="324"/>
      <c r="O366" s="324"/>
      <c r="P366" s="324"/>
      <c r="Q366" s="324"/>
      <c r="R366" s="335"/>
      <c r="S366" s="324"/>
    </row>
    <row r="367" spans="1:19" ht="12.75">
      <c r="A367" s="321"/>
      <c r="B367" s="322"/>
      <c r="C367" s="322" t="s">
        <v>200</v>
      </c>
      <c r="D367" s="323" t="s">
        <v>201</v>
      </c>
      <c r="E367" s="324">
        <v>44000</v>
      </c>
      <c r="F367" s="324">
        <v>41000</v>
      </c>
      <c r="G367" s="324">
        <v>41000</v>
      </c>
      <c r="H367" s="324"/>
      <c r="I367" s="324">
        <v>41000</v>
      </c>
      <c r="J367" s="324"/>
      <c r="K367" s="324"/>
      <c r="L367" s="325"/>
      <c r="M367" s="324"/>
      <c r="N367" s="324"/>
      <c r="O367" s="324"/>
      <c r="P367" s="324"/>
      <c r="Q367" s="324"/>
      <c r="R367" s="335"/>
      <c r="S367" s="324"/>
    </row>
    <row r="368" spans="1:19" ht="12.75">
      <c r="A368" s="321"/>
      <c r="B368" s="322"/>
      <c r="C368" s="322" t="s">
        <v>202</v>
      </c>
      <c r="D368" s="323" t="s">
        <v>203</v>
      </c>
      <c r="E368" s="324">
        <v>2000</v>
      </c>
      <c r="F368" s="324">
        <v>2000</v>
      </c>
      <c r="G368" s="324">
        <v>2000</v>
      </c>
      <c r="H368" s="324"/>
      <c r="I368" s="324">
        <v>2000</v>
      </c>
      <c r="J368" s="324"/>
      <c r="K368" s="324"/>
      <c r="L368" s="325"/>
      <c r="M368" s="324"/>
      <c r="N368" s="324"/>
      <c r="O368" s="324"/>
      <c r="P368" s="324"/>
      <c r="Q368" s="324"/>
      <c r="R368" s="335"/>
      <c r="S368" s="324"/>
    </row>
    <row r="369" spans="1:19" ht="12.75">
      <c r="A369" s="321"/>
      <c r="B369" s="348"/>
      <c r="C369" s="348" t="s">
        <v>185</v>
      </c>
      <c r="D369" s="323" t="s">
        <v>186</v>
      </c>
      <c r="E369" s="324">
        <v>209000</v>
      </c>
      <c r="F369" s="324">
        <v>119000</v>
      </c>
      <c r="G369" s="324"/>
      <c r="H369" s="324"/>
      <c r="I369" s="324"/>
      <c r="J369" s="324"/>
      <c r="K369" s="324"/>
      <c r="L369" s="325"/>
      <c r="M369" s="324"/>
      <c r="N369" s="324"/>
      <c r="O369" s="324">
        <v>119000</v>
      </c>
      <c r="P369" s="324">
        <v>119000</v>
      </c>
      <c r="Q369" s="324"/>
      <c r="R369" s="335"/>
      <c r="S369" s="324"/>
    </row>
    <row r="370" spans="1:19" ht="12.75">
      <c r="A370" s="321"/>
      <c r="B370" s="339"/>
      <c r="C370" s="465" t="s">
        <v>187</v>
      </c>
      <c r="D370" s="466" t="s">
        <v>351</v>
      </c>
      <c r="E370" s="341">
        <v>10000</v>
      </c>
      <c r="F370" s="341"/>
      <c r="G370" s="341"/>
      <c r="H370" s="341"/>
      <c r="I370" s="341"/>
      <c r="J370" s="341"/>
      <c r="K370" s="341"/>
      <c r="L370" s="342"/>
      <c r="M370" s="341"/>
      <c r="N370" s="341"/>
      <c r="O370" s="341"/>
      <c r="P370" s="341"/>
      <c r="Q370" s="341"/>
      <c r="R370" s="335"/>
      <c r="S370" s="324"/>
    </row>
    <row r="371" spans="1:19" ht="12.75">
      <c r="A371" s="321"/>
      <c r="B371" s="339"/>
      <c r="C371" s="339" t="s">
        <v>216</v>
      </c>
      <c r="D371" s="463" t="s">
        <v>217</v>
      </c>
      <c r="E371" s="324">
        <v>33000</v>
      </c>
      <c r="F371" s="324">
        <v>16000</v>
      </c>
      <c r="G371" s="324"/>
      <c r="H371" s="324"/>
      <c r="I371" s="324"/>
      <c r="J371" s="324"/>
      <c r="K371" s="324"/>
      <c r="L371" s="325"/>
      <c r="M371" s="324"/>
      <c r="N371" s="324"/>
      <c r="O371" s="324">
        <v>16000</v>
      </c>
      <c r="P371" s="324">
        <v>16000</v>
      </c>
      <c r="Q371" s="324"/>
      <c r="R371" s="335"/>
      <c r="S371" s="324"/>
    </row>
    <row r="372" spans="1:19" ht="12.75">
      <c r="A372" s="332"/>
      <c r="B372" s="318" t="s">
        <v>352</v>
      </c>
      <c r="C372" s="318"/>
      <c r="D372" s="464" t="s">
        <v>21</v>
      </c>
      <c r="E372" s="334">
        <f>SUM(E373:E375)</f>
        <v>168221.22</v>
      </c>
      <c r="F372" s="334">
        <f>SUM(F373:F376)</f>
        <v>119352</v>
      </c>
      <c r="G372" s="334">
        <f aca="true" t="shared" si="59" ref="G372:S372">SUM(G373:G376)</f>
        <v>55000</v>
      </c>
      <c r="H372" s="334">
        <f t="shared" si="59"/>
        <v>0</v>
      </c>
      <c r="I372" s="334">
        <f t="shared" si="59"/>
        <v>55000</v>
      </c>
      <c r="J372" s="334">
        <f t="shared" si="59"/>
        <v>0</v>
      </c>
      <c r="K372" s="334">
        <f t="shared" si="59"/>
        <v>0</v>
      </c>
      <c r="L372" s="334">
        <f t="shared" si="59"/>
        <v>0</v>
      </c>
      <c r="M372" s="334">
        <f t="shared" si="59"/>
        <v>0</v>
      </c>
      <c r="N372" s="334">
        <f t="shared" si="59"/>
        <v>0</v>
      </c>
      <c r="O372" s="334">
        <f t="shared" si="59"/>
        <v>64352</v>
      </c>
      <c r="P372" s="334">
        <f t="shared" si="59"/>
        <v>64352</v>
      </c>
      <c r="Q372" s="334">
        <f t="shared" si="59"/>
        <v>0</v>
      </c>
      <c r="R372" s="334">
        <f t="shared" si="59"/>
        <v>0</v>
      </c>
      <c r="S372" s="334">
        <f t="shared" si="59"/>
        <v>0</v>
      </c>
    </row>
    <row r="373" spans="1:19" ht="12.75">
      <c r="A373" s="321"/>
      <c r="B373" s="322"/>
      <c r="C373" s="322" t="s">
        <v>198</v>
      </c>
      <c r="D373" s="323" t="s">
        <v>199</v>
      </c>
      <c r="E373" s="324">
        <v>16532</v>
      </c>
      <c r="F373" s="324">
        <v>15000</v>
      </c>
      <c r="G373" s="324">
        <v>15000</v>
      </c>
      <c r="H373" s="324"/>
      <c r="I373" s="324">
        <v>15000</v>
      </c>
      <c r="J373" s="324"/>
      <c r="K373" s="324"/>
      <c r="L373" s="325"/>
      <c r="M373" s="324"/>
      <c r="N373" s="324"/>
      <c r="O373" s="324"/>
      <c r="P373" s="324"/>
      <c r="Q373" s="324"/>
      <c r="R373" s="335"/>
      <c r="S373" s="324"/>
    </row>
    <row r="374" spans="1:19" ht="12.75">
      <c r="A374" s="321"/>
      <c r="B374" s="322"/>
      <c r="C374" s="348" t="s">
        <v>200</v>
      </c>
      <c r="D374" s="349" t="s">
        <v>201</v>
      </c>
      <c r="E374" s="354">
        <v>22653.22</v>
      </c>
      <c r="F374" s="354">
        <v>40000</v>
      </c>
      <c r="G374" s="354">
        <v>40000</v>
      </c>
      <c r="H374" s="354"/>
      <c r="I374" s="354">
        <v>40000</v>
      </c>
      <c r="J374" s="354"/>
      <c r="K374" s="354"/>
      <c r="L374" s="355"/>
      <c r="M374" s="354"/>
      <c r="N374" s="354"/>
      <c r="O374" s="354"/>
      <c r="P374" s="354"/>
      <c r="Q374" s="354"/>
      <c r="R374" s="356"/>
      <c r="S374" s="354"/>
    </row>
    <row r="375" spans="1:19" ht="12.75">
      <c r="A375" s="338"/>
      <c r="B375" s="339"/>
      <c r="C375" s="382" t="s">
        <v>185</v>
      </c>
      <c r="D375" s="383" t="s">
        <v>351</v>
      </c>
      <c r="E375" s="324">
        <v>129036</v>
      </c>
      <c r="F375" s="324">
        <v>37274</v>
      </c>
      <c r="G375" s="324"/>
      <c r="H375" s="324"/>
      <c r="I375" s="324"/>
      <c r="J375" s="324"/>
      <c r="K375" s="324"/>
      <c r="L375" s="324"/>
      <c r="M375" s="324"/>
      <c r="N375" s="324"/>
      <c r="O375" s="324">
        <v>37274</v>
      </c>
      <c r="P375" s="324">
        <v>37274</v>
      </c>
      <c r="Q375" s="324"/>
      <c r="R375" s="324"/>
      <c r="S375" s="324"/>
    </row>
    <row r="376" spans="1:19" ht="13.5" thickBot="1">
      <c r="A376" s="338"/>
      <c r="B376" s="339"/>
      <c r="C376" s="467" t="s">
        <v>216</v>
      </c>
      <c r="D376" s="367" t="s">
        <v>217</v>
      </c>
      <c r="E376" s="368">
        <v>0</v>
      </c>
      <c r="F376" s="368">
        <v>27078</v>
      </c>
      <c r="G376" s="368"/>
      <c r="H376" s="368"/>
      <c r="I376" s="368"/>
      <c r="J376" s="368"/>
      <c r="K376" s="368"/>
      <c r="L376" s="368"/>
      <c r="M376" s="368"/>
      <c r="N376" s="368"/>
      <c r="O376" s="368">
        <v>27078</v>
      </c>
      <c r="P376" s="368">
        <v>27078</v>
      </c>
      <c r="Q376" s="368"/>
      <c r="R376" s="368"/>
      <c r="S376" s="368"/>
    </row>
    <row r="377" spans="1:19" ht="23.25" thickBot="1">
      <c r="A377" s="313" t="s">
        <v>162</v>
      </c>
      <c r="B377" s="314"/>
      <c r="C377" s="314"/>
      <c r="D377" s="344" t="s">
        <v>163</v>
      </c>
      <c r="E377" s="316">
        <f aca="true" t="shared" si="60" ref="E377:S377">SUM(E378+E385)</f>
        <v>541665.65</v>
      </c>
      <c r="F377" s="316">
        <f t="shared" si="60"/>
        <v>263039</v>
      </c>
      <c r="G377" s="316">
        <f t="shared" si="60"/>
        <v>230000</v>
      </c>
      <c r="H377" s="316">
        <f t="shared" si="60"/>
        <v>0</v>
      </c>
      <c r="I377" s="316">
        <f t="shared" si="60"/>
        <v>0</v>
      </c>
      <c r="J377" s="316">
        <f t="shared" si="60"/>
        <v>230000</v>
      </c>
      <c r="K377" s="316">
        <f t="shared" si="60"/>
        <v>0</v>
      </c>
      <c r="L377" s="345">
        <f t="shared" si="60"/>
        <v>0</v>
      </c>
      <c r="M377" s="316">
        <f t="shared" si="60"/>
        <v>0</v>
      </c>
      <c r="N377" s="316">
        <f t="shared" si="60"/>
        <v>0</v>
      </c>
      <c r="O377" s="316">
        <f t="shared" si="60"/>
        <v>33039</v>
      </c>
      <c r="P377" s="316">
        <f t="shared" si="60"/>
        <v>33039</v>
      </c>
      <c r="Q377" s="316">
        <f t="shared" si="60"/>
        <v>0</v>
      </c>
      <c r="R377" s="346">
        <f t="shared" si="60"/>
        <v>0</v>
      </c>
      <c r="S377" s="316">
        <f t="shared" si="60"/>
        <v>0</v>
      </c>
    </row>
    <row r="378" spans="1:19" ht="12.75">
      <c r="A378" s="317"/>
      <c r="B378" s="318" t="s">
        <v>164</v>
      </c>
      <c r="C378" s="318"/>
      <c r="D378" s="319" t="s">
        <v>165</v>
      </c>
      <c r="E378" s="334">
        <f>SUM(E379:E384)</f>
        <v>441665.65</v>
      </c>
      <c r="F378" s="334">
        <f>SUM(F379:F384)</f>
        <v>163039</v>
      </c>
      <c r="G378" s="334">
        <f aca="true" t="shared" si="61" ref="G378:Q378">SUM(G379:G384)</f>
        <v>130000</v>
      </c>
      <c r="H378" s="334">
        <f t="shared" si="61"/>
        <v>0</v>
      </c>
      <c r="I378" s="334">
        <f t="shared" si="61"/>
        <v>0</v>
      </c>
      <c r="J378" s="334">
        <f t="shared" si="61"/>
        <v>130000</v>
      </c>
      <c r="K378" s="334">
        <f t="shared" si="61"/>
        <v>0</v>
      </c>
      <c r="L378" s="334">
        <f t="shared" si="61"/>
        <v>0</v>
      </c>
      <c r="M378" s="334">
        <f t="shared" si="61"/>
        <v>0</v>
      </c>
      <c r="N378" s="334">
        <f t="shared" si="61"/>
        <v>0</v>
      </c>
      <c r="O378" s="334">
        <f t="shared" si="61"/>
        <v>33039</v>
      </c>
      <c r="P378" s="334">
        <f t="shared" si="61"/>
        <v>33039</v>
      </c>
      <c r="Q378" s="334">
        <f t="shared" si="61"/>
        <v>0</v>
      </c>
      <c r="R378" s="334">
        <f>SUM(R379:R386)</f>
        <v>0</v>
      </c>
      <c r="S378" s="334">
        <f>SUM(S379:S384)</f>
        <v>0</v>
      </c>
    </row>
    <row r="379" spans="1:19" ht="12.75">
      <c r="A379" s="321"/>
      <c r="B379" s="322"/>
      <c r="C379" s="322" t="s">
        <v>353</v>
      </c>
      <c r="D379" s="323" t="s">
        <v>354</v>
      </c>
      <c r="E379" s="324">
        <v>127000</v>
      </c>
      <c r="F379" s="324">
        <v>130000</v>
      </c>
      <c r="G379" s="324">
        <v>130000</v>
      </c>
      <c r="H379" s="324"/>
      <c r="I379" s="324"/>
      <c r="J379" s="324">
        <v>130000</v>
      </c>
      <c r="K379" s="324"/>
      <c r="L379" s="325"/>
      <c r="M379" s="324"/>
      <c r="N379" s="324"/>
      <c r="O379" s="324"/>
      <c r="P379" s="324"/>
      <c r="Q379" s="324"/>
      <c r="R379" s="335"/>
      <c r="S379" s="324"/>
    </row>
    <row r="380" spans="1:19" ht="12.75">
      <c r="A380" s="321"/>
      <c r="B380" s="322"/>
      <c r="C380" s="322" t="s">
        <v>204</v>
      </c>
      <c r="D380" s="323" t="s">
        <v>205</v>
      </c>
      <c r="E380" s="324">
        <v>2051.65</v>
      </c>
      <c r="F380" s="324"/>
      <c r="G380" s="324"/>
      <c r="H380" s="324"/>
      <c r="I380" s="324"/>
      <c r="J380" s="324"/>
      <c r="K380" s="324"/>
      <c r="L380" s="325"/>
      <c r="M380" s="324"/>
      <c r="N380" s="324"/>
      <c r="O380" s="324"/>
      <c r="P380" s="324"/>
      <c r="Q380" s="324"/>
      <c r="R380" s="335"/>
      <c r="S380" s="324"/>
    </row>
    <row r="381" spans="1:19" ht="12.75">
      <c r="A381" s="321"/>
      <c r="B381" s="322"/>
      <c r="C381" s="322" t="s">
        <v>185</v>
      </c>
      <c r="D381" s="323" t="s">
        <v>351</v>
      </c>
      <c r="E381" s="324">
        <v>60000</v>
      </c>
      <c r="F381" s="324"/>
      <c r="G381" s="324"/>
      <c r="H381" s="324"/>
      <c r="I381" s="324"/>
      <c r="J381" s="324"/>
      <c r="K381" s="324"/>
      <c r="L381" s="325"/>
      <c r="M381" s="324"/>
      <c r="N381" s="324"/>
      <c r="O381" s="324"/>
      <c r="P381" s="324"/>
      <c r="Q381" s="324"/>
      <c r="R381" s="335"/>
      <c r="S381" s="324"/>
    </row>
    <row r="382" spans="1:19" ht="13.5" thickBot="1">
      <c r="A382" s="321"/>
      <c r="B382" s="322"/>
      <c r="C382" s="467" t="s">
        <v>216</v>
      </c>
      <c r="D382" s="367" t="s">
        <v>217</v>
      </c>
      <c r="E382" s="324">
        <v>0</v>
      </c>
      <c r="F382" s="324">
        <v>33039</v>
      </c>
      <c r="G382" s="324"/>
      <c r="H382" s="324"/>
      <c r="I382" s="324"/>
      <c r="J382" s="324"/>
      <c r="K382" s="324"/>
      <c r="L382" s="325"/>
      <c r="M382" s="324"/>
      <c r="N382" s="324"/>
      <c r="O382" s="324">
        <v>33039</v>
      </c>
      <c r="P382" s="324">
        <v>33039</v>
      </c>
      <c r="Q382" s="324"/>
      <c r="R382" s="335"/>
      <c r="S382" s="324"/>
    </row>
    <row r="383" spans="1:19" ht="12.75">
      <c r="A383" s="321"/>
      <c r="B383" s="322"/>
      <c r="C383" s="322" t="s">
        <v>346</v>
      </c>
      <c r="D383" s="323" t="s">
        <v>351</v>
      </c>
      <c r="E383" s="324">
        <v>122949</v>
      </c>
      <c r="F383" s="324"/>
      <c r="G383" s="324"/>
      <c r="H383" s="324"/>
      <c r="I383" s="324"/>
      <c r="J383" s="324"/>
      <c r="K383" s="324"/>
      <c r="L383" s="325"/>
      <c r="M383" s="324"/>
      <c r="N383" s="324"/>
      <c r="O383" s="324"/>
      <c r="P383" s="324"/>
      <c r="Q383" s="324"/>
      <c r="R383" s="335"/>
      <c r="S383" s="324"/>
    </row>
    <row r="384" spans="1:19" ht="12.75">
      <c r="A384" s="321"/>
      <c r="B384" s="322"/>
      <c r="C384" s="322" t="s">
        <v>187</v>
      </c>
      <c r="D384" s="323" t="s">
        <v>186</v>
      </c>
      <c r="E384" s="324">
        <v>129665</v>
      </c>
      <c r="F384" s="324"/>
      <c r="G384" s="324"/>
      <c r="H384" s="324"/>
      <c r="I384" s="324"/>
      <c r="J384" s="324"/>
      <c r="K384" s="324"/>
      <c r="L384" s="325"/>
      <c r="M384" s="324"/>
      <c r="N384" s="324"/>
      <c r="O384" s="324"/>
      <c r="P384" s="324"/>
      <c r="Q384" s="324"/>
      <c r="R384" s="335"/>
      <c r="S384" s="324"/>
    </row>
    <row r="385" spans="1:19" ht="12.75">
      <c r="A385" s="332"/>
      <c r="B385" s="318" t="s">
        <v>355</v>
      </c>
      <c r="C385" s="318"/>
      <c r="D385" s="319" t="s">
        <v>356</v>
      </c>
      <c r="E385" s="334">
        <f aca="true" t="shared" si="62" ref="E385:O385">SUM(E386:E386)</f>
        <v>100000</v>
      </c>
      <c r="F385" s="334">
        <f t="shared" si="62"/>
        <v>100000</v>
      </c>
      <c r="G385" s="334">
        <f t="shared" si="62"/>
        <v>100000</v>
      </c>
      <c r="H385" s="334">
        <f t="shared" si="62"/>
        <v>0</v>
      </c>
      <c r="I385" s="334">
        <f t="shared" si="62"/>
        <v>0</v>
      </c>
      <c r="J385" s="334">
        <f t="shared" si="62"/>
        <v>100000</v>
      </c>
      <c r="K385" s="334">
        <f t="shared" si="62"/>
        <v>0</v>
      </c>
      <c r="L385" s="334">
        <f t="shared" si="62"/>
        <v>0</v>
      </c>
      <c r="M385" s="334">
        <f t="shared" si="62"/>
        <v>0</v>
      </c>
      <c r="N385" s="334">
        <f t="shared" si="62"/>
        <v>0</v>
      </c>
      <c r="O385" s="334">
        <f t="shared" si="62"/>
        <v>0</v>
      </c>
      <c r="P385" s="334"/>
      <c r="Q385" s="334"/>
      <c r="R385" s="320"/>
      <c r="S385" s="334"/>
    </row>
    <row r="386" spans="1:19" ht="23.25" thickBot="1">
      <c r="A386" s="321"/>
      <c r="B386" s="322"/>
      <c r="C386" s="322" t="s">
        <v>353</v>
      </c>
      <c r="D386" s="323" t="s">
        <v>357</v>
      </c>
      <c r="E386" s="324">
        <v>100000</v>
      </c>
      <c r="F386" s="324">
        <v>100000</v>
      </c>
      <c r="G386" s="324">
        <v>100000</v>
      </c>
      <c r="H386" s="324"/>
      <c r="I386" s="324"/>
      <c r="J386" s="324">
        <v>100000</v>
      </c>
      <c r="K386" s="324"/>
      <c r="L386" s="325"/>
      <c r="M386" s="324"/>
      <c r="N386" s="324"/>
      <c r="O386" s="324"/>
      <c r="P386" s="324"/>
      <c r="Q386" s="324"/>
      <c r="R386" s="335"/>
      <c r="S386" s="324"/>
    </row>
    <row r="387" spans="1:19" ht="13.5" thickBot="1">
      <c r="A387" s="313" t="s">
        <v>358</v>
      </c>
      <c r="B387" s="314"/>
      <c r="C387" s="314"/>
      <c r="D387" s="344" t="s">
        <v>359</v>
      </c>
      <c r="E387" s="316">
        <f aca="true" t="shared" si="63" ref="E387:S387">SUM(E388)</f>
        <v>20000</v>
      </c>
      <c r="F387" s="316">
        <f t="shared" si="63"/>
        <v>41483</v>
      </c>
      <c r="G387" s="316">
        <f t="shared" si="63"/>
        <v>32483</v>
      </c>
      <c r="H387" s="316">
        <f t="shared" si="63"/>
        <v>0</v>
      </c>
      <c r="I387" s="316">
        <f t="shared" si="63"/>
        <v>7483</v>
      </c>
      <c r="J387" s="316">
        <f t="shared" si="63"/>
        <v>25000</v>
      </c>
      <c r="K387" s="316">
        <f t="shared" si="63"/>
        <v>0</v>
      </c>
      <c r="L387" s="316">
        <f t="shared" si="63"/>
        <v>0</v>
      </c>
      <c r="M387" s="316">
        <f t="shared" si="63"/>
        <v>0</v>
      </c>
      <c r="N387" s="316">
        <f t="shared" si="63"/>
        <v>0</v>
      </c>
      <c r="O387" s="316">
        <f t="shared" si="63"/>
        <v>9000</v>
      </c>
      <c r="P387" s="316">
        <f t="shared" si="63"/>
        <v>9000</v>
      </c>
      <c r="Q387" s="316">
        <f t="shared" si="63"/>
        <v>0</v>
      </c>
      <c r="R387" s="316">
        <f t="shared" si="63"/>
        <v>0</v>
      </c>
      <c r="S387" s="316">
        <f t="shared" si="63"/>
        <v>0</v>
      </c>
    </row>
    <row r="388" spans="1:19" ht="21">
      <c r="A388" s="317"/>
      <c r="B388" s="318" t="s">
        <v>360</v>
      </c>
      <c r="C388" s="318"/>
      <c r="D388" s="319" t="s">
        <v>361</v>
      </c>
      <c r="E388" s="334">
        <f>SUM(E389:E394)</f>
        <v>20000</v>
      </c>
      <c r="F388" s="334">
        <f aca="true" t="shared" si="64" ref="F388:S388">SUM(F389:F394)</f>
        <v>41483</v>
      </c>
      <c r="G388" s="334">
        <f t="shared" si="64"/>
        <v>32483</v>
      </c>
      <c r="H388" s="334">
        <f t="shared" si="64"/>
        <v>0</v>
      </c>
      <c r="I388" s="334">
        <f t="shared" si="64"/>
        <v>7483</v>
      </c>
      <c r="J388" s="334">
        <f t="shared" si="64"/>
        <v>25000</v>
      </c>
      <c r="K388" s="334">
        <f t="shared" si="64"/>
        <v>0</v>
      </c>
      <c r="L388" s="334">
        <f t="shared" si="64"/>
        <v>0</v>
      </c>
      <c r="M388" s="334">
        <f t="shared" si="64"/>
        <v>0</v>
      </c>
      <c r="N388" s="334">
        <f t="shared" si="64"/>
        <v>0</v>
      </c>
      <c r="O388" s="334">
        <f t="shared" si="64"/>
        <v>9000</v>
      </c>
      <c r="P388" s="334">
        <f t="shared" si="64"/>
        <v>9000</v>
      </c>
      <c r="Q388" s="334">
        <f t="shared" si="64"/>
        <v>0</v>
      </c>
      <c r="R388" s="334">
        <f t="shared" si="64"/>
        <v>0</v>
      </c>
      <c r="S388" s="334">
        <f t="shared" si="64"/>
        <v>0</v>
      </c>
    </row>
    <row r="389" spans="1:19" ht="56.25">
      <c r="A389" s="353"/>
      <c r="B389" s="348"/>
      <c r="C389" s="348" t="s">
        <v>362</v>
      </c>
      <c r="D389" s="349" t="s">
        <v>363</v>
      </c>
      <c r="E389" s="354">
        <v>4000</v>
      </c>
      <c r="F389" s="354">
        <v>25000</v>
      </c>
      <c r="G389" s="354">
        <v>25000</v>
      </c>
      <c r="H389" s="354"/>
      <c r="I389" s="354"/>
      <c r="J389" s="354">
        <v>25000</v>
      </c>
      <c r="K389" s="354"/>
      <c r="L389" s="355"/>
      <c r="M389" s="354"/>
      <c r="N389" s="354"/>
      <c r="O389" s="354"/>
      <c r="P389" s="354"/>
      <c r="Q389" s="354"/>
      <c r="R389" s="356"/>
      <c r="S389" s="354"/>
    </row>
    <row r="390" spans="1:19" ht="12.75">
      <c r="A390" s="321"/>
      <c r="B390" s="322"/>
      <c r="C390" s="436" t="s">
        <v>196</v>
      </c>
      <c r="D390" s="437" t="s">
        <v>233</v>
      </c>
      <c r="E390" s="324">
        <v>5500</v>
      </c>
      <c r="F390" s="324"/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ht="12.75">
      <c r="A391" s="321"/>
      <c r="B391" s="322"/>
      <c r="C391" s="322" t="s">
        <v>198</v>
      </c>
      <c r="D391" s="323" t="s">
        <v>199</v>
      </c>
      <c r="E391" s="324">
        <v>3000</v>
      </c>
      <c r="F391" s="324">
        <v>4483</v>
      </c>
      <c r="G391" s="324">
        <v>4483</v>
      </c>
      <c r="H391" s="324"/>
      <c r="I391" s="324">
        <v>4483</v>
      </c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ht="12.75">
      <c r="A392" s="353"/>
      <c r="B392" s="348"/>
      <c r="C392" s="348" t="s">
        <v>200</v>
      </c>
      <c r="D392" s="349" t="s">
        <v>201</v>
      </c>
      <c r="E392" s="343">
        <v>5500</v>
      </c>
      <c r="F392" s="343">
        <v>3000</v>
      </c>
      <c r="G392" s="343">
        <v>3000</v>
      </c>
      <c r="H392" s="343"/>
      <c r="I392" s="343">
        <v>3000</v>
      </c>
      <c r="J392" s="343"/>
      <c r="K392" s="343"/>
      <c r="L392" s="354"/>
      <c r="M392" s="354"/>
      <c r="N392" s="343"/>
      <c r="O392" s="343"/>
      <c r="P392" s="343"/>
      <c r="Q392" s="343"/>
      <c r="R392" s="343"/>
      <c r="S392" s="343"/>
    </row>
    <row r="393" spans="1:19" ht="12.75">
      <c r="A393" s="353"/>
      <c r="B393" s="348"/>
      <c r="C393" s="348" t="s">
        <v>202</v>
      </c>
      <c r="D393" s="349" t="s">
        <v>203</v>
      </c>
      <c r="E393" s="354">
        <v>2000</v>
      </c>
      <c r="F393" s="354"/>
      <c r="G393" s="354"/>
      <c r="H393" s="354"/>
      <c r="I393" s="354"/>
      <c r="J393" s="354"/>
      <c r="K393" s="354"/>
      <c r="L393" s="354"/>
      <c r="M393" s="354"/>
      <c r="N393" s="354"/>
      <c r="O393" s="354"/>
      <c r="P393" s="354"/>
      <c r="Q393" s="354"/>
      <c r="R393" s="343"/>
      <c r="S393" s="343"/>
    </row>
    <row r="394" spans="1:19" ht="13.5" thickBot="1">
      <c r="A394" s="366"/>
      <c r="B394" s="366"/>
      <c r="C394" s="366" t="s">
        <v>185</v>
      </c>
      <c r="D394" s="367" t="s">
        <v>186</v>
      </c>
      <c r="E394" s="368">
        <v>0</v>
      </c>
      <c r="F394" s="368">
        <v>9000</v>
      </c>
      <c r="G394" s="368"/>
      <c r="H394" s="368"/>
      <c r="I394" s="368"/>
      <c r="J394" s="368"/>
      <c r="K394" s="368"/>
      <c r="L394" s="368"/>
      <c r="M394" s="368"/>
      <c r="N394" s="368"/>
      <c r="O394" s="368">
        <v>9000</v>
      </c>
      <c r="P394" s="368">
        <v>9000</v>
      </c>
      <c r="Q394" s="368"/>
      <c r="R394" s="368"/>
      <c r="S394" s="368"/>
    </row>
    <row r="395" spans="1:19" ht="13.5" thickBot="1">
      <c r="A395" s="468" t="s">
        <v>364</v>
      </c>
      <c r="B395" s="469"/>
      <c r="C395" s="469"/>
      <c r="D395" s="470"/>
      <c r="E395" s="471">
        <f aca="true" t="shared" si="65" ref="E395:S395">SUM(E387,E377,E352,E339,E252,E239,E139,E136,E133,E128,E108,,E86,E45,E29,E21,E8,E42,E313)</f>
        <v>15157335.96</v>
      </c>
      <c r="F395" s="471">
        <f t="shared" si="65"/>
        <v>13350000</v>
      </c>
      <c r="G395" s="471">
        <f t="shared" si="65"/>
        <v>12685000</v>
      </c>
      <c r="H395" s="471">
        <f t="shared" si="65"/>
        <v>5761694.3</v>
      </c>
      <c r="I395" s="471">
        <f t="shared" si="65"/>
        <v>2251371.7</v>
      </c>
      <c r="J395" s="471">
        <f t="shared" si="65"/>
        <v>1459480</v>
      </c>
      <c r="K395" s="471">
        <f t="shared" si="65"/>
        <v>2862454</v>
      </c>
      <c r="L395" s="471">
        <f t="shared" si="65"/>
        <v>0</v>
      </c>
      <c r="M395" s="471">
        <f t="shared" si="65"/>
        <v>0</v>
      </c>
      <c r="N395" s="471">
        <f t="shared" si="65"/>
        <v>350000</v>
      </c>
      <c r="O395" s="471">
        <f t="shared" si="65"/>
        <v>665000</v>
      </c>
      <c r="P395" s="471">
        <f t="shared" si="65"/>
        <v>665000</v>
      </c>
      <c r="Q395" s="471">
        <f t="shared" si="65"/>
        <v>0</v>
      </c>
      <c r="R395" s="471">
        <f t="shared" si="65"/>
        <v>0</v>
      </c>
      <c r="S395" s="471">
        <f t="shared" si="65"/>
        <v>0</v>
      </c>
    </row>
    <row r="396" spans="1:19" ht="12.75">
      <c r="A396" s="472"/>
      <c r="B396" s="473"/>
      <c r="C396" s="472"/>
      <c r="D396" s="472"/>
      <c r="E396" s="472"/>
      <c r="F396" s="472"/>
      <c r="G396" s="472"/>
      <c r="H396" s="472"/>
      <c r="I396" s="472"/>
      <c r="J396" s="472"/>
      <c r="K396" s="472"/>
      <c r="L396" s="472"/>
      <c r="M396" s="472"/>
      <c r="N396" s="472"/>
      <c r="O396" s="472"/>
      <c r="P396" s="472"/>
      <c r="Q396" s="472"/>
      <c r="R396" s="472"/>
      <c r="S396" s="472"/>
    </row>
  </sheetData>
  <sheetProtection/>
  <mergeCells count="11">
    <mergeCell ref="B4:B6"/>
    <mergeCell ref="C4:C6"/>
    <mergeCell ref="D4:D6"/>
    <mergeCell ref="E4:E6"/>
    <mergeCell ref="A1:S1"/>
    <mergeCell ref="F4:F6"/>
    <mergeCell ref="G4:S4"/>
    <mergeCell ref="G5:G6"/>
    <mergeCell ref="H5:N5"/>
    <mergeCell ref="P5:S5"/>
    <mergeCell ref="A4:A6"/>
  </mergeCells>
  <printOptions horizontalCentered="1"/>
  <pageMargins left="0.5701388888888889" right="0.39375" top="1.2201388888888889" bottom="0.39375" header="0.5118055555555555" footer="0.5118055555555555"/>
  <pageSetup horizontalDpi="300" verticalDpi="300" orientation="landscape" paperSize="9" scale="70" r:id="rId1"/>
  <headerFooter alignWithMargins="0">
    <oddHeader>&amp;RZałącznik nr &amp;A
do uchwały Rady Gminy Nr  .................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M67"/>
  <sheetViews>
    <sheetView zoomScalePageLayoutView="0" workbookViewId="0" topLeftCell="A49">
      <selection activeCell="F18" sqref="F18"/>
    </sheetView>
  </sheetViews>
  <sheetFormatPr defaultColWidth="9.00390625" defaultRowHeight="12.75"/>
  <cols>
    <col min="1" max="1" width="5.625" style="92" customWidth="1"/>
    <col min="2" max="2" width="5.125" style="92" customWidth="1"/>
    <col min="3" max="3" width="6.25390625" style="92" customWidth="1"/>
    <col min="4" max="4" width="5.875" style="92" customWidth="1"/>
    <col min="5" max="5" width="28.125" style="92" customWidth="1"/>
    <col min="6" max="6" width="14.125" style="92" customWidth="1"/>
    <col min="7" max="7" width="12.75390625" style="92" customWidth="1"/>
    <col min="8" max="8" width="11.75390625" style="92" customWidth="1"/>
    <col min="9" max="10" width="10.125" style="92" customWidth="1"/>
    <col min="11" max="11" width="12.625" style="92" customWidth="1"/>
    <col min="12" max="12" width="16.75390625" style="92" customWidth="1"/>
    <col min="13" max="13" width="9.125" style="98" customWidth="1"/>
    <col min="14" max="16384" width="9.125" style="92" customWidth="1"/>
  </cols>
  <sheetData>
    <row r="1" spans="1:12" ht="17.25" customHeight="1">
      <c r="A1" s="476" t="s">
        <v>622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0" t="s">
        <v>167</v>
      </c>
    </row>
    <row r="3" spans="1:12" ht="10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10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10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0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3" s="95" customFormat="1" ht="19.5" customHeight="1">
      <c r="A7" s="508" t="s">
        <v>365</v>
      </c>
      <c r="B7" s="508" t="s">
        <v>1</v>
      </c>
      <c r="C7" s="508" t="s">
        <v>366</v>
      </c>
      <c r="D7" s="508" t="s">
        <v>367</v>
      </c>
      <c r="E7" s="474" t="s">
        <v>368</v>
      </c>
      <c r="F7" s="474" t="s">
        <v>607</v>
      </c>
      <c r="G7" s="514" t="s">
        <v>369</v>
      </c>
      <c r="H7" s="515"/>
      <c r="I7" s="515"/>
      <c r="J7" s="515"/>
      <c r="K7" s="516"/>
      <c r="L7" s="479" t="s">
        <v>370</v>
      </c>
      <c r="M7" s="101"/>
    </row>
    <row r="8" spans="1:13" s="95" customFormat="1" ht="19.5" customHeight="1">
      <c r="A8" s="477"/>
      <c r="B8" s="477"/>
      <c r="C8" s="477"/>
      <c r="D8" s="477"/>
      <c r="E8" s="475"/>
      <c r="F8" s="475"/>
      <c r="G8" s="474" t="s">
        <v>371</v>
      </c>
      <c r="H8" s="514" t="s">
        <v>372</v>
      </c>
      <c r="I8" s="515"/>
      <c r="J8" s="515"/>
      <c r="K8" s="516"/>
      <c r="L8" s="480"/>
      <c r="M8" s="101"/>
    </row>
    <row r="9" spans="1:13" s="95" customFormat="1" ht="29.25" customHeight="1">
      <c r="A9" s="477"/>
      <c r="B9" s="477"/>
      <c r="C9" s="477"/>
      <c r="D9" s="477"/>
      <c r="E9" s="475"/>
      <c r="F9" s="475"/>
      <c r="G9" s="475"/>
      <c r="H9" s="474" t="s">
        <v>373</v>
      </c>
      <c r="I9" s="474" t="s">
        <v>374</v>
      </c>
      <c r="J9" s="474" t="s">
        <v>375</v>
      </c>
      <c r="K9" s="474" t="s">
        <v>376</v>
      </c>
      <c r="L9" s="480"/>
      <c r="M9" s="101"/>
    </row>
    <row r="10" spans="1:13" s="95" customFormat="1" ht="19.5" customHeight="1">
      <c r="A10" s="477"/>
      <c r="B10" s="477"/>
      <c r="C10" s="477"/>
      <c r="D10" s="477"/>
      <c r="E10" s="475"/>
      <c r="F10" s="475"/>
      <c r="G10" s="475"/>
      <c r="H10" s="475"/>
      <c r="I10" s="475"/>
      <c r="J10" s="475"/>
      <c r="K10" s="475"/>
      <c r="L10" s="480"/>
      <c r="M10" s="101"/>
    </row>
    <row r="11" spans="1:13" s="95" customFormat="1" ht="27.75" customHeight="1">
      <c r="A11" s="478"/>
      <c r="B11" s="478"/>
      <c r="C11" s="478"/>
      <c r="D11" s="478"/>
      <c r="E11" s="505"/>
      <c r="F11" s="505"/>
      <c r="G11" s="505"/>
      <c r="H11" s="505"/>
      <c r="I11" s="505"/>
      <c r="J11" s="505"/>
      <c r="K11" s="505"/>
      <c r="L11" s="481"/>
      <c r="M11" s="101"/>
    </row>
    <row r="12" spans="1:13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/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101"/>
    </row>
    <row r="13" spans="1:12" ht="30" customHeight="1">
      <c r="A13" s="232">
        <v>1</v>
      </c>
      <c r="B13" s="498" t="s">
        <v>22</v>
      </c>
      <c r="C13" s="498" t="s">
        <v>24</v>
      </c>
      <c r="D13" s="498" t="s">
        <v>185</v>
      </c>
      <c r="E13" s="499" t="s">
        <v>378</v>
      </c>
      <c r="F13" s="500"/>
      <c r="G13" s="501">
        <v>25000</v>
      </c>
      <c r="H13" s="501">
        <v>25000</v>
      </c>
      <c r="I13" s="501"/>
      <c r="J13" s="502"/>
      <c r="K13" s="501"/>
      <c r="L13" s="501"/>
    </row>
    <row r="14" spans="1:12" ht="23.25" customHeight="1">
      <c r="A14" s="102">
        <v>2</v>
      </c>
      <c r="B14" s="104" t="s">
        <v>22</v>
      </c>
      <c r="C14" s="104" t="s">
        <v>24</v>
      </c>
      <c r="D14" s="104" t="s">
        <v>185</v>
      </c>
      <c r="E14" s="106" t="s">
        <v>382</v>
      </c>
      <c r="F14" s="488"/>
      <c r="G14" s="487">
        <v>25172</v>
      </c>
      <c r="H14" s="487">
        <v>25172</v>
      </c>
      <c r="I14" s="487"/>
      <c r="J14" s="488"/>
      <c r="K14" s="487"/>
      <c r="L14" s="487" t="s">
        <v>601</v>
      </c>
    </row>
    <row r="15" spans="1:12" ht="27.75" customHeight="1">
      <c r="A15" s="102">
        <v>3</v>
      </c>
      <c r="B15" s="303" t="s">
        <v>22</v>
      </c>
      <c r="C15" s="303" t="s">
        <v>24</v>
      </c>
      <c r="D15" s="303" t="s">
        <v>216</v>
      </c>
      <c r="E15" s="489" t="s">
        <v>405</v>
      </c>
      <c r="F15" s="488"/>
      <c r="G15" s="487">
        <v>5200</v>
      </c>
      <c r="H15" s="487">
        <v>5200</v>
      </c>
      <c r="I15" s="487"/>
      <c r="J15" s="488"/>
      <c r="K15" s="487"/>
      <c r="L15" s="487" t="s">
        <v>596</v>
      </c>
    </row>
    <row r="16" spans="1:12" ht="27.75" customHeight="1">
      <c r="A16" s="102">
        <v>4</v>
      </c>
      <c r="B16" s="303" t="s">
        <v>22</v>
      </c>
      <c r="C16" s="303" t="s">
        <v>24</v>
      </c>
      <c r="D16" s="303" t="s">
        <v>185</v>
      </c>
      <c r="E16" s="489" t="s">
        <v>595</v>
      </c>
      <c r="F16" s="488"/>
      <c r="G16" s="487">
        <v>5491</v>
      </c>
      <c r="H16" s="487">
        <v>5491</v>
      </c>
      <c r="I16" s="487"/>
      <c r="J16" s="488"/>
      <c r="K16" s="487"/>
      <c r="L16" s="487" t="s">
        <v>596</v>
      </c>
    </row>
    <row r="17" spans="1:12" ht="27.75" customHeight="1">
      <c r="A17" s="102">
        <v>5</v>
      </c>
      <c r="B17" s="303" t="s">
        <v>26</v>
      </c>
      <c r="C17" s="303" t="s">
        <v>28</v>
      </c>
      <c r="D17" s="303" t="s">
        <v>216</v>
      </c>
      <c r="E17" s="489" t="s">
        <v>614</v>
      </c>
      <c r="F17" s="488"/>
      <c r="G17" s="487">
        <v>4600</v>
      </c>
      <c r="H17" s="487">
        <v>4600</v>
      </c>
      <c r="I17" s="487"/>
      <c r="J17" s="488"/>
      <c r="K17" s="487"/>
      <c r="L17" s="487"/>
    </row>
    <row r="18" spans="1:12" ht="27.75" customHeight="1">
      <c r="A18" s="102">
        <v>6</v>
      </c>
      <c r="B18" s="303" t="s">
        <v>44</v>
      </c>
      <c r="C18" s="303" t="s">
        <v>50</v>
      </c>
      <c r="D18" s="303" t="s">
        <v>216</v>
      </c>
      <c r="E18" s="489" t="s">
        <v>616</v>
      </c>
      <c r="F18" s="488"/>
      <c r="G18" s="487">
        <v>3500</v>
      </c>
      <c r="H18" s="487">
        <v>3500</v>
      </c>
      <c r="I18" s="487"/>
      <c r="J18" s="488"/>
      <c r="K18" s="487"/>
      <c r="L18" s="487"/>
    </row>
    <row r="19" spans="1:12" ht="27.75" customHeight="1">
      <c r="A19" s="102">
        <v>7</v>
      </c>
      <c r="B19" s="303" t="s">
        <v>44</v>
      </c>
      <c r="C19" s="303" t="s">
        <v>50</v>
      </c>
      <c r="D19" s="303" t="s">
        <v>216</v>
      </c>
      <c r="E19" s="489" t="s">
        <v>617</v>
      </c>
      <c r="F19" s="488"/>
      <c r="G19" s="487">
        <v>3800</v>
      </c>
      <c r="H19" s="487">
        <v>3800</v>
      </c>
      <c r="I19" s="487"/>
      <c r="J19" s="488"/>
      <c r="K19" s="487"/>
      <c r="L19" s="487"/>
    </row>
    <row r="20" spans="1:12" ht="27.75" customHeight="1">
      <c r="A20" s="102">
        <v>8</v>
      </c>
      <c r="B20" s="303" t="s">
        <v>59</v>
      </c>
      <c r="C20" s="303" t="s">
        <v>61</v>
      </c>
      <c r="D20" s="303" t="s">
        <v>216</v>
      </c>
      <c r="E20" s="489" t="s">
        <v>611</v>
      </c>
      <c r="F20" s="488"/>
      <c r="G20" s="487">
        <v>43000</v>
      </c>
      <c r="H20" s="487">
        <v>9950</v>
      </c>
      <c r="I20" s="487"/>
      <c r="J20" s="488">
        <v>33050</v>
      </c>
      <c r="K20" s="487"/>
      <c r="L20" s="487"/>
    </row>
    <row r="21" spans="1:12" ht="27.75" customHeight="1">
      <c r="A21" s="102">
        <v>9</v>
      </c>
      <c r="B21" s="303" t="s">
        <v>59</v>
      </c>
      <c r="C21" s="303" t="s">
        <v>61</v>
      </c>
      <c r="D21" s="303" t="s">
        <v>216</v>
      </c>
      <c r="E21" s="489" t="s">
        <v>612</v>
      </c>
      <c r="F21" s="488"/>
      <c r="G21" s="487">
        <v>5600</v>
      </c>
      <c r="H21" s="487">
        <v>1400</v>
      </c>
      <c r="I21" s="487"/>
      <c r="J21" s="488">
        <v>4200</v>
      </c>
      <c r="K21" s="487"/>
      <c r="L21" s="487"/>
    </row>
    <row r="22" spans="1:12" ht="27.75" customHeight="1">
      <c r="A22" s="102">
        <v>10</v>
      </c>
      <c r="B22" s="303" t="s">
        <v>59</v>
      </c>
      <c r="C22" s="303" t="s">
        <v>61</v>
      </c>
      <c r="D22" s="303" t="s">
        <v>216</v>
      </c>
      <c r="E22" s="489" t="s">
        <v>613</v>
      </c>
      <c r="F22" s="488"/>
      <c r="G22" s="487">
        <v>3700</v>
      </c>
      <c r="H22" s="487">
        <v>950</v>
      </c>
      <c r="I22" s="487"/>
      <c r="J22" s="488">
        <v>2750</v>
      </c>
      <c r="K22" s="487"/>
      <c r="L22" s="487"/>
    </row>
    <row r="23" spans="1:12" ht="27" customHeight="1">
      <c r="A23" s="102">
        <v>11</v>
      </c>
      <c r="B23" s="104" t="s">
        <v>115</v>
      </c>
      <c r="C23" s="303" t="s">
        <v>117</v>
      </c>
      <c r="D23" s="104" t="s">
        <v>185</v>
      </c>
      <c r="E23" s="106" t="s">
        <v>384</v>
      </c>
      <c r="F23" s="486">
        <v>1000000</v>
      </c>
      <c r="G23" s="487">
        <v>50000</v>
      </c>
      <c r="H23" s="487">
        <v>50000</v>
      </c>
      <c r="I23" s="487"/>
      <c r="J23" s="488"/>
      <c r="K23" s="487"/>
      <c r="L23" s="487"/>
    </row>
    <row r="24" spans="1:12" ht="27" customHeight="1">
      <c r="A24" s="102">
        <v>12</v>
      </c>
      <c r="B24" s="104" t="s">
        <v>115</v>
      </c>
      <c r="C24" s="303" t="s">
        <v>117</v>
      </c>
      <c r="D24" s="303" t="s">
        <v>185</v>
      </c>
      <c r="E24" s="489" t="s">
        <v>618</v>
      </c>
      <c r="F24" s="486">
        <v>200000</v>
      </c>
      <c r="G24" s="487">
        <v>100000</v>
      </c>
      <c r="H24" s="487">
        <v>100000</v>
      </c>
      <c r="I24" s="487"/>
      <c r="J24" s="488"/>
      <c r="K24" s="487"/>
      <c r="L24" s="487"/>
    </row>
    <row r="25" spans="1:12" ht="27" customHeight="1">
      <c r="A25" s="102">
        <v>13</v>
      </c>
      <c r="B25" s="303" t="s">
        <v>115</v>
      </c>
      <c r="C25" s="303" t="s">
        <v>117</v>
      </c>
      <c r="D25" s="303" t="s">
        <v>185</v>
      </c>
      <c r="E25" s="489" t="s">
        <v>619</v>
      </c>
      <c r="F25" s="486">
        <v>200000</v>
      </c>
      <c r="G25" s="487">
        <v>0</v>
      </c>
      <c r="H25" s="487">
        <v>0</v>
      </c>
      <c r="I25" s="487"/>
      <c r="J25" s="488"/>
      <c r="K25" s="487"/>
      <c r="L25" s="487"/>
    </row>
    <row r="26" spans="1:12" ht="27" customHeight="1">
      <c r="A26" s="102">
        <v>14</v>
      </c>
      <c r="B26" s="104" t="s">
        <v>115</v>
      </c>
      <c r="C26" s="303" t="s">
        <v>117</v>
      </c>
      <c r="D26" s="303" t="s">
        <v>216</v>
      </c>
      <c r="E26" s="489" t="s">
        <v>606</v>
      </c>
      <c r="F26" s="486"/>
      <c r="G26" s="487">
        <v>20000</v>
      </c>
      <c r="H26" s="487">
        <v>20000</v>
      </c>
      <c r="I26" s="487"/>
      <c r="J26" s="488"/>
      <c r="K26" s="487"/>
      <c r="L26" s="487"/>
    </row>
    <row r="27" spans="1:12" ht="28.5" customHeight="1">
      <c r="A27" s="102">
        <v>15</v>
      </c>
      <c r="B27" s="104" t="s">
        <v>152</v>
      </c>
      <c r="C27" s="303" t="s">
        <v>154</v>
      </c>
      <c r="D27" s="106" t="s">
        <v>386</v>
      </c>
      <c r="E27" s="106" t="s">
        <v>387</v>
      </c>
      <c r="F27" s="488">
        <v>2000000</v>
      </c>
      <c r="G27" s="487">
        <v>0</v>
      </c>
      <c r="H27" s="487">
        <v>0</v>
      </c>
      <c r="I27" s="487"/>
      <c r="J27" s="486"/>
      <c r="K27" s="487"/>
      <c r="L27" s="487"/>
    </row>
    <row r="28" spans="1:12" ht="42" customHeight="1">
      <c r="A28" s="102">
        <v>16</v>
      </c>
      <c r="B28" s="104" t="s">
        <v>152</v>
      </c>
      <c r="C28" s="489" t="s">
        <v>347</v>
      </c>
      <c r="D28" s="104" t="s">
        <v>185</v>
      </c>
      <c r="E28" s="106" t="s">
        <v>389</v>
      </c>
      <c r="F28" s="488">
        <v>151000</v>
      </c>
      <c r="G28" s="487">
        <v>119000</v>
      </c>
      <c r="H28" s="487">
        <v>119000</v>
      </c>
      <c r="I28" s="487"/>
      <c r="J28" s="486"/>
      <c r="K28" s="487"/>
      <c r="L28" s="487"/>
    </row>
    <row r="29" spans="1:13" ht="42" customHeight="1">
      <c r="A29" s="102">
        <v>17</v>
      </c>
      <c r="B29" s="303" t="s">
        <v>152</v>
      </c>
      <c r="C29" s="303" t="s">
        <v>347</v>
      </c>
      <c r="D29" s="303" t="s">
        <v>216</v>
      </c>
      <c r="E29" s="489" t="s">
        <v>615</v>
      </c>
      <c r="F29" s="488"/>
      <c r="G29" s="487">
        <v>3600</v>
      </c>
      <c r="H29" s="487">
        <v>3600</v>
      </c>
      <c r="I29" s="487"/>
      <c r="J29" s="488"/>
      <c r="K29" s="487"/>
      <c r="L29" s="487"/>
      <c r="M29" s="92"/>
    </row>
    <row r="30" spans="1:12" ht="25.5" customHeight="1">
      <c r="A30" s="102">
        <v>18</v>
      </c>
      <c r="B30" s="303" t="s">
        <v>152</v>
      </c>
      <c r="C30" s="303" t="s">
        <v>349</v>
      </c>
      <c r="D30" s="303" t="s">
        <v>152</v>
      </c>
      <c r="E30" s="489" t="s">
        <v>600</v>
      </c>
      <c r="F30" s="486"/>
      <c r="G30" s="35">
        <v>5946</v>
      </c>
      <c r="H30" s="35">
        <v>5946</v>
      </c>
      <c r="I30" s="487"/>
      <c r="J30" s="486"/>
      <c r="K30" s="487"/>
      <c r="L30" s="487" t="s">
        <v>596</v>
      </c>
    </row>
    <row r="31" spans="1:12" ht="28.5" customHeight="1">
      <c r="A31" s="102">
        <v>19</v>
      </c>
      <c r="B31" s="104" t="s">
        <v>152</v>
      </c>
      <c r="C31" s="104" t="s">
        <v>158</v>
      </c>
      <c r="D31" s="104" t="s">
        <v>185</v>
      </c>
      <c r="E31" s="106" t="s">
        <v>393</v>
      </c>
      <c r="F31" s="486">
        <v>237700</v>
      </c>
      <c r="G31" s="487">
        <v>40000</v>
      </c>
      <c r="H31" s="487">
        <v>40000</v>
      </c>
      <c r="I31" s="487"/>
      <c r="J31" s="486"/>
      <c r="K31" s="487"/>
      <c r="L31" s="487"/>
    </row>
    <row r="32" spans="1:12" ht="28.5" customHeight="1">
      <c r="A32" s="102">
        <v>20</v>
      </c>
      <c r="B32" s="104" t="s">
        <v>152</v>
      </c>
      <c r="C32" s="104" t="s">
        <v>158</v>
      </c>
      <c r="D32" s="104" t="s">
        <v>185</v>
      </c>
      <c r="E32" s="106" t="s">
        <v>395</v>
      </c>
      <c r="F32" s="488">
        <v>260000</v>
      </c>
      <c r="G32" s="487">
        <v>0</v>
      </c>
      <c r="H32" s="487">
        <v>0</v>
      </c>
      <c r="I32" s="487"/>
      <c r="J32" s="486"/>
      <c r="K32" s="487"/>
      <c r="L32" s="487"/>
    </row>
    <row r="33" spans="1:12" ht="28.5" customHeight="1">
      <c r="A33" s="102">
        <v>21</v>
      </c>
      <c r="B33" s="104" t="s">
        <v>152</v>
      </c>
      <c r="C33" s="104" t="s">
        <v>158</v>
      </c>
      <c r="D33" s="104" t="s">
        <v>187</v>
      </c>
      <c r="E33" s="106" t="s">
        <v>397</v>
      </c>
      <c r="F33" s="488">
        <v>400000</v>
      </c>
      <c r="G33" s="487">
        <v>0</v>
      </c>
      <c r="H33" s="487">
        <v>0</v>
      </c>
      <c r="I33" s="487"/>
      <c r="J33" s="486"/>
      <c r="K33" s="487"/>
      <c r="L33" s="487"/>
    </row>
    <row r="34" spans="1:12" ht="28.5" customHeight="1">
      <c r="A34" s="102">
        <v>22</v>
      </c>
      <c r="B34" s="104" t="s">
        <v>152</v>
      </c>
      <c r="C34" s="104" t="s">
        <v>158</v>
      </c>
      <c r="D34" s="104" t="s">
        <v>185</v>
      </c>
      <c r="E34" s="106" t="s">
        <v>399</v>
      </c>
      <c r="F34" s="488">
        <v>100000</v>
      </c>
      <c r="G34" s="487">
        <v>0</v>
      </c>
      <c r="H34" s="487">
        <v>0</v>
      </c>
      <c r="I34" s="487"/>
      <c r="J34" s="486"/>
      <c r="K34" s="487"/>
      <c r="L34" s="487"/>
    </row>
    <row r="35" spans="1:12" ht="39" customHeight="1">
      <c r="A35" s="102">
        <v>23</v>
      </c>
      <c r="B35" s="490" t="s">
        <v>152</v>
      </c>
      <c r="C35" s="104" t="s">
        <v>158</v>
      </c>
      <c r="D35" s="490" t="s">
        <v>185</v>
      </c>
      <c r="E35" s="490" t="s">
        <v>401</v>
      </c>
      <c r="F35" s="491">
        <v>70000</v>
      </c>
      <c r="G35" s="487">
        <v>4000</v>
      </c>
      <c r="H35" s="487">
        <v>4000</v>
      </c>
      <c r="I35" s="487"/>
      <c r="J35" s="486"/>
      <c r="K35" s="487"/>
      <c r="L35" s="487"/>
    </row>
    <row r="36" spans="1:12" ht="28.5" customHeight="1">
      <c r="A36" s="102">
        <v>24</v>
      </c>
      <c r="B36" s="490" t="s">
        <v>152</v>
      </c>
      <c r="C36" s="490" t="s">
        <v>158</v>
      </c>
      <c r="D36" s="490" t="s">
        <v>185</v>
      </c>
      <c r="E36" s="490" t="s">
        <v>402</v>
      </c>
      <c r="F36" s="491">
        <v>50000</v>
      </c>
      <c r="G36" s="487">
        <v>0</v>
      </c>
      <c r="H36" s="487">
        <v>0</v>
      </c>
      <c r="I36" s="487"/>
      <c r="J36" s="486"/>
      <c r="K36" s="487"/>
      <c r="L36" s="487"/>
    </row>
    <row r="37" spans="1:12" ht="28.5" customHeight="1">
      <c r="A37" s="102">
        <v>25</v>
      </c>
      <c r="B37" s="104" t="s">
        <v>152</v>
      </c>
      <c r="C37" s="490" t="s">
        <v>158</v>
      </c>
      <c r="D37" s="104" t="s">
        <v>185</v>
      </c>
      <c r="E37" s="106" t="s">
        <v>403</v>
      </c>
      <c r="F37" s="488"/>
      <c r="G37" s="487">
        <v>75000</v>
      </c>
      <c r="H37" s="487">
        <v>75000</v>
      </c>
      <c r="I37" s="487"/>
      <c r="J37" s="486"/>
      <c r="K37" s="487"/>
      <c r="L37" s="487"/>
    </row>
    <row r="38" spans="1:12" ht="28.5" customHeight="1">
      <c r="A38" s="102">
        <v>26</v>
      </c>
      <c r="B38" s="104" t="s">
        <v>152</v>
      </c>
      <c r="C38" s="303" t="s">
        <v>158</v>
      </c>
      <c r="D38" s="104" t="s">
        <v>216</v>
      </c>
      <c r="E38" s="106" t="s">
        <v>391</v>
      </c>
      <c r="F38" s="486"/>
      <c r="G38" s="35">
        <v>16000</v>
      </c>
      <c r="H38" s="35">
        <v>16000</v>
      </c>
      <c r="I38" s="487"/>
      <c r="J38" s="486"/>
      <c r="K38" s="487"/>
      <c r="L38" s="487"/>
    </row>
    <row r="39" spans="1:12" ht="33" customHeight="1">
      <c r="A39" s="102">
        <v>27</v>
      </c>
      <c r="B39" s="104" t="s">
        <v>152</v>
      </c>
      <c r="C39" s="303" t="s">
        <v>352</v>
      </c>
      <c r="D39" s="303" t="s">
        <v>185</v>
      </c>
      <c r="E39" s="489" t="s">
        <v>602</v>
      </c>
      <c r="F39" s="488"/>
      <c r="G39" s="487">
        <v>4919</v>
      </c>
      <c r="H39" s="487">
        <v>4919</v>
      </c>
      <c r="I39" s="487"/>
      <c r="J39" s="486"/>
      <c r="K39" s="487"/>
      <c r="L39" s="487" t="s">
        <v>596</v>
      </c>
    </row>
    <row r="40" spans="1:12" ht="43.5" customHeight="1">
      <c r="A40" s="102">
        <v>28</v>
      </c>
      <c r="B40" s="104" t="s">
        <v>152</v>
      </c>
      <c r="C40" s="303" t="s">
        <v>352</v>
      </c>
      <c r="D40" s="303" t="s">
        <v>185</v>
      </c>
      <c r="E40" s="489" t="s">
        <v>603</v>
      </c>
      <c r="F40" s="488"/>
      <c r="G40" s="487">
        <v>4000</v>
      </c>
      <c r="H40" s="487">
        <v>4000</v>
      </c>
      <c r="I40" s="487"/>
      <c r="J40" s="486"/>
      <c r="K40" s="487"/>
      <c r="L40" s="487" t="s">
        <v>596</v>
      </c>
    </row>
    <row r="41" spans="1:12" ht="27.75" customHeight="1">
      <c r="A41" s="102">
        <v>29</v>
      </c>
      <c r="B41" s="303" t="s">
        <v>152</v>
      </c>
      <c r="C41" s="303" t="s">
        <v>352</v>
      </c>
      <c r="D41" s="303" t="s">
        <v>185</v>
      </c>
      <c r="E41" s="489" t="s">
        <v>593</v>
      </c>
      <c r="F41" s="488"/>
      <c r="G41" s="487">
        <v>20355</v>
      </c>
      <c r="H41" s="487">
        <v>20355</v>
      </c>
      <c r="I41" s="487"/>
      <c r="J41" s="486"/>
      <c r="K41" s="487"/>
      <c r="L41" s="487" t="s">
        <v>596</v>
      </c>
    </row>
    <row r="42" spans="1:12" ht="27.75" customHeight="1">
      <c r="A42" s="102">
        <v>30</v>
      </c>
      <c r="B42" s="303" t="s">
        <v>152</v>
      </c>
      <c r="C42" s="303" t="s">
        <v>352</v>
      </c>
      <c r="D42" s="303" t="s">
        <v>185</v>
      </c>
      <c r="E42" s="489" t="s">
        <v>594</v>
      </c>
      <c r="F42" s="488"/>
      <c r="G42" s="487">
        <v>3000</v>
      </c>
      <c r="H42" s="487">
        <v>3000</v>
      </c>
      <c r="I42" s="487"/>
      <c r="J42" s="486"/>
      <c r="K42" s="487"/>
      <c r="L42" s="487" t="s">
        <v>596</v>
      </c>
    </row>
    <row r="43" spans="1:12" ht="27.75" customHeight="1">
      <c r="A43" s="102">
        <v>31</v>
      </c>
      <c r="B43" s="303" t="s">
        <v>152</v>
      </c>
      <c r="C43" s="303" t="s">
        <v>352</v>
      </c>
      <c r="D43" s="303" t="s">
        <v>185</v>
      </c>
      <c r="E43" s="489" t="s">
        <v>597</v>
      </c>
      <c r="F43" s="488"/>
      <c r="G43" s="487">
        <v>5000</v>
      </c>
      <c r="H43" s="487">
        <v>5000</v>
      </c>
      <c r="I43" s="487"/>
      <c r="J43" s="486"/>
      <c r="K43" s="487"/>
      <c r="L43" s="487" t="s">
        <v>596</v>
      </c>
    </row>
    <row r="44" spans="1:12" ht="27.75" customHeight="1">
      <c r="A44" s="102">
        <v>32</v>
      </c>
      <c r="B44" s="303" t="s">
        <v>152</v>
      </c>
      <c r="C44" s="303" t="s">
        <v>352</v>
      </c>
      <c r="D44" s="303" t="s">
        <v>216</v>
      </c>
      <c r="E44" s="489" t="s">
        <v>598</v>
      </c>
      <c r="F44" s="488"/>
      <c r="G44" s="487">
        <v>2000</v>
      </c>
      <c r="H44" s="487">
        <v>2000</v>
      </c>
      <c r="I44" s="487"/>
      <c r="J44" s="486"/>
      <c r="K44" s="487"/>
      <c r="L44" s="487" t="s">
        <v>596</v>
      </c>
    </row>
    <row r="45" spans="1:12" ht="27.75" customHeight="1">
      <c r="A45" s="102">
        <v>33</v>
      </c>
      <c r="B45" s="303" t="s">
        <v>152</v>
      </c>
      <c r="C45" s="303" t="s">
        <v>352</v>
      </c>
      <c r="D45" s="303" t="s">
        <v>216</v>
      </c>
      <c r="E45" s="489" t="s">
        <v>599</v>
      </c>
      <c r="F45" s="488"/>
      <c r="G45" s="487">
        <v>2561</v>
      </c>
      <c r="H45" s="487">
        <v>2561</v>
      </c>
      <c r="I45" s="487"/>
      <c r="J45" s="486"/>
      <c r="K45" s="487"/>
      <c r="L45" s="487" t="s">
        <v>596</v>
      </c>
    </row>
    <row r="46" spans="1:12" ht="36" customHeight="1">
      <c r="A46" s="102">
        <v>34</v>
      </c>
      <c r="B46" s="104" t="s">
        <v>152</v>
      </c>
      <c r="C46" s="104" t="s">
        <v>352</v>
      </c>
      <c r="D46" s="104" t="s">
        <v>216</v>
      </c>
      <c r="E46" s="106" t="s">
        <v>407</v>
      </c>
      <c r="F46" s="488"/>
      <c r="G46" s="487">
        <v>9136</v>
      </c>
      <c r="H46" s="487">
        <v>9136</v>
      </c>
      <c r="I46" s="487"/>
      <c r="J46" s="486"/>
      <c r="K46" s="487"/>
      <c r="L46" s="487" t="s">
        <v>596</v>
      </c>
    </row>
    <row r="47" spans="1:12" ht="26.25" customHeight="1">
      <c r="A47" s="102">
        <v>35</v>
      </c>
      <c r="B47" s="104" t="s">
        <v>152</v>
      </c>
      <c r="C47" s="104" t="s">
        <v>352</v>
      </c>
      <c r="D47" s="104" t="s">
        <v>216</v>
      </c>
      <c r="E47" s="106" t="s">
        <v>408</v>
      </c>
      <c r="F47" s="488"/>
      <c r="G47" s="487">
        <v>8073</v>
      </c>
      <c r="H47" s="487">
        <v>8073</v>
      </c>
      <c r="I47" s="487"/>
      <c r="J47" s="486"/>
      <c r="K47" s="487"/>
      <c r="L47" s="487" t="s">
        <v>596</v>
      </c>
    </row>
    <row r="48" spans="1:12" ht="27.75" customHeight="1">
      <c r="A48" s="102">
        <v>36</v>
      </c>
      <c r="B48" s="104" t="s">
        <v>152</v>
      </c>
      <c r="C48" s="104" t="s">
        <v>352</v>
      </c>
      <c r="D48" s="104" t="s">
        <v>216</v>
      </c>
      <c r="E48" s="106" t="s">
        <v>409</v>
      </c>
      <c r="F48" s="488"/>
      <c r="G48" s="487">
        <v>5308</v>
      </c>
      <c r="H48" s="487">
        <v>5308</v>
      </c>
      <c r="I48" s="487"/>
      <c r="J48" s="486"/>
      <c r="K48" s="487"/>
      <c r="L48" s="487" t="s">
        <v>596</v>
      </c>
    </row>
    <row r="49" spans="1:12" ht="18.75" customHeight="1">
      <c r="A49" s="102">
        <v>37</v>
      </c>
      <c r="B49" s="104" t="s">
        <v>162</v>
      </c>
      <c r="C49" s="104" t="s">
        <v>164</v>
      </c>
      <c r="D49" s="104" t="s">
        <v>185</v>
      </c>
      <c r="E49" s="106" t="s">
        <v>410</v>
      </c>
      <c r="F49" s="486">
        <v>300000</v>
      </c>
      <c r="G49" s="487"/>
      <c r="H49" s="487"/>
      <c r="I49" s="487"/>
      <c r="J49" s="486"/>
      <c r="K49" s="487"/>
      <c r="L49" s="487"/>
    </row>
    <row r="50" spans="1:12" ht="12.75">
      <c r="A50" s="102">
        <v>38</v>
      </c>
      <c r="B50" s="104" t="s">
        <v>358</v>
      </c>
      <c r="C50" s="104" t="s">
        <v>164</v>
      </c>
      <c r="D50" s="104" t="s">
        <v>185</v>
      </c>
      <c r="E50" s="106" t="s">
        <v>411</v>
      </c>
      <c r="F50" s="486">
        <v>300000</v>
      </c>
      <c r="G50" s="487"/>
      <c r="H50" s="487"/>
      <c r="I50" s="487"/>
      <c r="J50" s="486"/>
      <c r="K50" s="487"/>
      <c r="L50" s="487"/>
    </row>
    <row r="51" spans="1:12" ht="12.75">
      <c r="A51" s="102">
        <v>39</v>
      </c>
      <c r="B51" s="104" t="s">
        <v>358</v>
      </c>
      <c r="C51" s="104" t="s">
        <v>164</v>
      </c>
      <c r="D51" s="104" t="s">
        <v>185</v>
      </c>
      <c r="E51" s="489" t="s">
        <v>608</v>
      </c>
      <c r="F51" s="486">
        <v>500000</v>
      </c>
      <c r="G51" s="487"/>
      <c r="H51" s="487"/>
      <c r="I51" s="487"/>
      <c r="J51" s="486"/>
      <c r="K51" s="487"/>
      <c r="L51" s="487"/>
    </row>
    <row r="52" spans="1:12" ht="25.5">
      <c r="A52" s="102">
        <v>40</v>
      </c>
      <c r="B52" s="104" t="s">
        <v>358</v>
      </c>
      <c r="C52" s="104" t="s">
        <v>164</v>
      </c>
      <c r="D52" s="104" t="s">
        <v>185</v>
      </c>
      <c r="E52" s="489" t="s">
        <v>610</v>
      </c>
      <c r="F52" s="486">
        <v>150000</v>
      </c>
      <c r="G52" s="487"/>
      <c r="H52" s="487"/>
      <c r="I52" s="487"/>
      <c r="J52" s="486"/>
      <c r="K52" s="487"/>
      <c r="L52" s="487"/>
    </row>
    <row r="53" spans="1:12" ht="25.5">
      <c r="A53" s="102">
        <v>41</v>
      </c>
      <c r="B53" s="104" t="s">
        <v>358</v>
      </c>
      <c r="C53" s="104" t="s">
        <v>164</v>
      </c>
      <c r="D53" s="104" t="s">
        <v>185</v>
      </c>
      <c r="E53" s="489" t="s">
        <v>609</v>
      </c>
      <c r="F53" s="486">
        <v>300000</v>
      </c>
      <c r="G53" s="487"/>
      <c r="H53" s="487"/>
      <c r="I53" s="487"/>
      <c r="J53" s="486"/>
      <c r="K53" s="487"/>
      <c r="L53" s="487"/>
    </row>
    <row r="54" spans="1:12" ht="25.5">
      <c r="A54" s="102">
        <v>42</v>
      </c>
      <c r="B54" s="303" t="s">
        <v>162</v>
      </c>
      <c r="C54" s="303" t="s">
        <v>164</v>
      </c>
      <c r="D54" s="303" t="s">
        <v>216</v>
      </c>
      <c r="E54" s="489" t="s">
        <v>605</v>
      </c>
      <c r="F54" s="486"/>
      <c r="G54" s="487">
        <v>8181</v>
      </c>
      <c r="H54" s="487">
        <v>8181</v>
      </c>
      <c r="I54" s="487"/>
      <c r="J54" s="486"/>
      <c r="K54" s="487"/>
      <c r="L54" s="487" t="s">
        <v>596</v>
      </c>
    </row>
    <row r="55" spans="1:12" ht="25.5">
      <c r="A55" s="102">
        <v>43</v>
      </c>
      <c r="B55" s="303" t="s">
        <v>162</v>
      </c>
      <c r="C55" s="303" t="s">
        <v>164</v>
      </c>
      <c r="D55" s="303" t="s">
        <v>216</v>
      </c>
      <c r="E55" s="489" t="s">
        <v>604</v>
      </c>
      <c r="F55" s="488"/>
      <c r="G55" s="487">
        <v>11393</v>
      </c>
      <c r="H55" s="487">
        <v>11393</v>
      </c>
      <c r="I55" s="487"/>
      <c r="J55" s="486"/>
      <c r="K55" s="487"/>
      <c r="L55" s="487" t="s">
        <v>596</v>
      </c>
    </row>
    <row r="56" spans="1:12" ht="25.5">
      <c r="A56" s="102">
        <v>44</v>
      </c>
      <c r="B56" s="303" t="s">
        <v>162</v>
      </c>
      <c r="C56" s="303" t="s">
        <v>164</v>
      </c>
      <c r="D56" s="303" t="s">
        <v>216</v>
      </c>
      <c r="E56" s="106" t="s">
        <v>406</v>
      </c>
      <c r="F56" s="488"/>
      <c r="G56" s="487">
        <v>5465</v>
      </c>
      <c r="H56" s="487">
        <v>5465</v>
      </c>
      <c r="I56" s="487"/>
      <c r="J56" s="486"/>
      <c r="K56" s="487"/>
      <c r="L56" s="487" t="s">
        <v>596</v>
      </c>
    </row>
    <row r="57" spans="1:12" ht="25.5">
      <c r="A57" s="102">
        <v>45</v>
      </c>
      <c r="B57" s="303" t="s">
        <v>162</v>
      </c>
      <c r="C57" s="303" t="s">
        <v>164</v>
      </c>
      <c r="D57" s="303" t="s">
        <v>216</v>
      </c>
      <c r="E57" s="106" t="s">
        <v>404</v>
      </c>
      <c r="F57" s="488"/>
      <c r="G57" s="487">
        <v>8000</v>
      </c>
      <c r="H57" s="487">
        <v>8000</v>
      </c>
      <c r="I57" s="487"/>
      <c r="J57" s="488"/>
      <c r="K57" s="487"/>
      <c r="L57" s="487" t="s">
        <v>596</v>
      </c>
    </row>
    <row r="58" spans="1:12" ht="12.75">
      <c r="A58" s="492">
        <v>46</v>
      </c>
      <c r="B58" s="493" t="s">
        <v>358</v>
      </c>
      <c r="C58" s="493" t="s">
        <v>360</v>
      </c>
      <c r="D58" s="494" t="s">
        <v>185</v>
      </c>
      <c r="E58" s="494" t="s">
        <v>592</v>
      </c>
      <c r="F58" s="495"/>
      <c r="G58" s="496">
        <v>9000</v>
      </c>
      <c r="H58" s="496">
        <v>9000</v>
      </c>
      <c r="I58" s="496"/>
      <c r="J58" s="497"/>
      <c r="K58" s="496"/>
      <c r="L58" s="496" t="s">
        <v>596</v>
      </c>
    </row>
    <row r="59" spans="1:12" ht="12.75">
      <c r="A59" s="107" t="s">
        <v>413</v>
      </c>
      <c r="B59" s="107"/>
      <c r="C59" s="126" t="s">
        <v>164</v>
      </c>
      <c r="D59" s="126" t="s">
        <v>185</v>
      </c>
      <c r="E59" s="304"/>
      <c r="F59" s="305">
        <f aca="true" t="shared" si="0" ref="F59:K59">SUM(F13:F58)</f>
        <v>6218700</v>
      </c>
      <c r="G59" s="108">
        <f t="shared" si="0"/>
        <v>665000</v>
      </c>
      <c r="H59" s="108">
        <f t="shared" si="0"/>
        <v>625000</v>
      </c>
      <c r="I59" s="108">
        <f t="shared" si="0"/>
        <v>0</v>
      </c>
      <c r="J59" s="108">
        <f t="shared" si="0"/>
        <v>40000</v>
      </c>
      <c r="K59" s="108">
        <f t="shared" si="0"/>
        <v>0</v>
      </c>
      <c r="L59" s="107" t="s">
        <v>412</v>
      </c>
    </row>
    <row r="60" spans="2:13" s="109" customFormat="1" ht="22.5" customHeight="1">
      <c r="B60" s="97"/>
      <c r="C60" s="485"/>
      <c r="D60" s="485"/>
      <c r="E60" s="92"/>
      <c r="F60" s="92"/>
      <c r="M60" s="110"/>
    </row>
    <row r="61" spans="1:13" ht="12.75">
      <c r="A61" s="97"/>
      <c r="C61" s="97"/>
      <c r="D61" s="97"/>
      <c r="I61" s="97"/>
      <c r="J61" s="97"/>
      <c r="K61" s="97"/>
      <c r="L61" s="97"/>
      <c r="M61" s="101"/>
    </row>
    <row r="62" ht="12.75">
      <c r="A62" s="92" t="s">
        <v>414</v>
      </c>
    </row>
    <row r="63" ht="12.75">
      <c r="A63" s="92" t="s">
        <v>415</v>
      </c>
    </row>
    <row r="64" ht="12.75">
      <c r="A64" s="92" t="s">
        <v>416</v>
      </c>
    </row>
    <row r="65" ht="12.75">
      <c r="A65" s="92" t="s">
        <v>417</v>
      </c>
    </row>
    <row r="67" ht="14.25">
      <c r="A67" s="111" t="s">
        <v>418</v>
      </c>
    </row>
  </sheetData>
  <sheetProtection/>
  <mergeCells count="15"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  <mergeCell ref="I9:I11"/>
    <mergeCell ref="J9:J11"/>
    <mergeCell ref="K9:K11"/>
    <mergeCell ref="G8:G11"/>
    <mergeCell ref="H9:H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nr..................... 
z dnia 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K43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5.625" style="92" customWidth="1"/>
    <col min="2" max="2" width="8.875" style="92" customWidth="1"/>
    <col min="3" max="3" width="6.875" style="92" customWidth="1"/>
    <col min="4" max="4" width="14.25390625" style="92" customWidth="1"/>
    <col min="5" max="5" width="14.875" style="92" customWidth="1"/>
    <col min="6" max="6" width="13.625" style="9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76" t="s">
        <v>623</v>
      </c>
      <c r="B1" s="476"/>
      <c r="C1" s="476"/>
      <c r="D1" s="476"/>
      <c r="E1" s="476"/>
      <c r="F1" s="476"/>
      <c r="G1" s="476"/>
      <c r="H1" s="476"/>
      <c r="I1" s="476"/>
      <c r="J1" s="476"/>
    </row>
    <row r="2" ht="23.25" customHeight="1">
      <c r="J2" s="112" t="s">
        <v>167</v>
      </c>
    </row>
    <row r="3" spans="1:11" s="94" customFormat="1" ht="20.25" customHeight="1">
      <c r="A3" s="519" t="s">
        <v>1</v>
      </c>
      <c r="B3" s="519" t="s">
        <v>2</v>
      </c>
      <c r="C3" s="519" t="s">
        <v>168</v>
      </c>
      <c r="D3" s="517" t="s">
        <v>420</v>
      </c>
      <c r="E3" s="517" t="s">
        <v>421</v>
      </c>
      <c r="F3" s="517" t="s">
        <v>172</v>
      </c>
      <c r="G3" s="517"/>
      <c r="H3" s="517"/>
      <c r="I3" s="517"/>
      <c r="J3" s="517"/>
      <c r="K3" s="115"/>
    </row>
    <row r="4" spans="1:11" s="94" customFormat="1" ht="20.25" customHeight="1">
      <c r="A4" s="519"/>
      <c r="B4" s="519"/>
      <c r="C4" s="519"/>
      <c r="D4" s="517"/>
      <c r="E4" s="517"/>
      <c r="F4" s="517" t="s">
        <v>422</v>
      </c>
      <c r="G4" s="517" t="s">
        <v>170</v>
      </c>
      <c r="H4" s="517"/>
      <c r="I4" s="517"/>
      <c r="J4" s="517" t="s">
        <v>423</v>
      </c>
      <c r="K4" s="115"/>
    </row>
    <row r="5" spans="1:11" s="94" customFormat="1" ht="65.25" customHeight="1">
      <c r="A5" s="519"/>
      <c r="B5" s="519"/>
      <c r="C5" s="519"/>
      <c r="D5" s="517"/>
      <c r="E5" s="517"/>
      <c r="F5" s="517"/>
      <c r="G5" s="114" t="s">
        <v>424</v>
      </c>
      <c r="H5" s="114" t="s">
        <v>425</v>
      </c>
      <c r="I5" s="114" t="s">
        <v>426</v>
      </c>
      <c r="J5" s="517"/>
      <c r="K5" s="115"/>
    </row>
    <row r="6" spans="1:11" ht="9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"/>
    </row>
    <row r="7" spans="1:11" ht="19.5" customHeight="1">
      <c r="A7" s="117">
        <v>750</v>
      </c>
      <c r="B7" s="117"/>
      <c r="C7" s="117"/>
      <c r="D7" s="118">
        <f>SUM(D8)</f>
        <v>27605</v>
      </c>
      <c r="E7" s="118">
        <f aca="true" t="shared" si="0" ref="E7:J7">SUM(E8)</f>
        <v>27605</v>
      </c>
      <c r="F7" s="118">
        <f t="shared" si="0"/>
        <v>27605</v>
      </c>
      <c r="G7" s="118">
        <f t="shared" si="0"/>
        <v>23095</v>
      </c>
      <c r="H7" s="118">
        <f t="shared" si="0"/>
        <v>4010</v>
      </c>
      <c r="I7" s="118">
        <f t="shared" si="0"/>
        <v>0</v>
      </c>
      <c r="J7" s="118">
        <f t="shared" si="0"/>
        <v>0</v>
      </c>
      <c r="K7" s="1"/>
    </row>
    <row r="8" spans="1:11" ht="19.5" customHeight="1">
      <c r="A8" s="119"/>
      <c r="B8" s="120">
        <v>75011</v>
      </c>
      <c r="C8" s="120"/>
      <c r="D8" s="121">
        <f>SUM(D9:D13)</f>
        <v>27605</v>
      </c>
      <c r="E8" s="121">
        <f aca="true" t="shared" si="1" ref="E8:J8">SUM(E9:E14)</f>
        <v>27605</v>
      </c>
      <c r="F8" s="121">
        <f t="shared" si="1"/>
        <v>27605</v>
      </c>
      <c r="G8" s="121">
        <f t="shared" si="1"/>
        <v>23095</v>
      </c>
      <c r="H8" s="121">
        <f t="shared" si="1"/>
        <v>4010</v>
      </c>
      <c r="I8" s="121">
        <f t="shared" si="1"/>
        <v>0</v>
      </c>
      <c r="J8" s="121">
        <f t="shared" si="1"/>
        <v>0</v>
      </c>
      <c r="K8" s="1"/>
    </row>
    <row r="9" spans="1:11" ht="19.5" customHeight="1">
      <c r="A9" s="104"/>
      <c r="B9" s="103"/>
      <c r="C9" s="122">
        <v>2010</v>
      </c>
      <c r="D9" s="123">
        <v>27605</v>
      </c>
      <c r="E9" s="123"/>
      <c r="F9" s="123"/>
      <c r="G9" s="123"/>
      <c r="H9" s="123"/>
      <c r="I9" s="123"/>
      <c r="J9" s="124"/>
      <c r="K9" s="1"/>
    </row>
    <row r="10" spans="1:11" ht="19.5" customHeight="1">
      <c r="A10" s="104"/>
      <c r="B10" s="104"/>
      <c r="C10" s="122">
        <v>4010</v>
      </c>
      <c r="D10" s="123"/>
      <c r="E10" s="123">
        <v>20245</v>
      </c>
      <c r="F10" s="123">
        <v>20245</v>
      </c>
      <c r="G10" s="123">
        <v>20245</v>
      </c>
      <c r="H10" s="123"/>
      <c r="I10" s="123"/>
      <c r="J10" s="124"/>
      <c r="K10" s="1"/>
    </row>
    <row r="11" spans="1:11" ht="19.5" customHeight="1">
      <c r="A11" s="104"/>
      <c r="B11" s="104"/>
      <c r="C11" s="122">
        <v>4040</v>
      </c>
      <c r="D11" s="123"/>
      <c r="E11" s="123">
        <v>2850</v>
      </c>
      <c r="F11" s="123">
        <v>2850</v>
      </c>
      <c r="G11" s="123">
        <v>2850</v>
      </c>
      <c r="H11" s="123"/>
      <c r="I11" s="123"/>
      <c r="J11" s="124"/>
      <c r="K11" s="1"/>
    </row>
    <row r="12" spans="1:11" ht="12.75">
      <c r="A12" s="104"/>
      <c r="B12" s="104"/>
      <c r="C12" s="122">
        <v>4110</v>
      </c>
      <c r="D12" s="123"/>
      <c r="E12" s="123">
        <v>3450</v>
      </c>
      <c r="F12" s="123">
        <v>3450</v>
      </c>
      <c r="G12" s="123"/>
      <c r="H12" s="123">
        <v>3450</v>
      </c>
      <c r="I12" s="123"/>
      <c r="J12" s="124"/>
      <c r="K12" s="1"/>
    </row>
    <row r="13" spans="1:11" ht="12.75">
      <c r="A13" s="125"/>
      <c r="B13" s="125"/>
      <c r="C13" s="122">
        <v>4120</v>
      </c>
      <c r="D13" s="123"/>
      <c r="E13" s="123">
        <v>560</v>
      </c>
      <c r="F13" s="123">
        <v>560</v>
      </c>
      <c r="G13" s="123"/>
      <c r="H13" s="123">
        <v>560</v>
      </c>
      <c r="I13" s="123"/>
      <c r="J13" s="124"/>
      <c r="K13" s="1"/>
    </row>
    <row r="14" spans="1:11" ht="12.75">
      <c r="A14" s="105"/>
      <c r="B14" s="105"/>
      <c r="C14" s="126" t="s">
        <v>198</v>
      </c>
      <c r="D14" s="127"/>
      <c r="E14" s="127">
        <v>500</v>
      </c>
      <c r="F14" s="127">
        <v>500</v>
      </c>
      <c r="G14" s="127"/>
      <c r="H14" s="127"/>
      <c r="I14" s="127"/>
      <c r="J14" s="128"/>
      <c r="K14" s="1"/>
    </row>
    <row r="15" spans="1:10" ht="12.75">
      <c r="A15" s="117">
        <v>751</v>
      </c>
      <c r="B15" s="117"/>
      <c r="C15" s="129"/>
      <c r="D15" s="108">
        <f>SUM(D16)</f>
        <v>900</v>
      </c>
      <c r="E15" s="108">
        <f aca="true" t="shared" si="2" ref="E15:J15">SUM(E16)</f>
        <v>900</v>
      </c>
      <c r="F15" s="108">
        <f t="shared" si="2"/>
        <v>900</v>
      </c>
      <c r="G15" s="108">
        <f t="shared" si="2"/>
        <v>0</v>
      </c>
      <c r="H15" s="108">
        <f t="shared" si="2"/>
        <v>0</v>
      </c>
      <c r="I15" s="108">
        <f t="shared" si="2"/>
        <v>0</v>
      </c>
      <c r="J15" s="108">
        <f t="shared" si="2"/>
        <v>0</v>
      </c>
    </row>
    <row r="16" spans="1:10" ht="12.75">
      <c r="A16" s="130"/>
      <c r="B16" s="131">
        <v>75101</v>
      </c>
      <c r="C16" s="120"/>
      <c r="D16" s="121">
        <f>SUM(D17:D19)</f>
        <v>900</v>
      </c>
      <c r="E16" s="121">
        <f>SUM(E17:E19)</f>
        <v>900</v>
      </c>
      <c r="F16" s="121">
        <f>SUM(F17:F19)</f>
        <v>900</v>
      </c>
      <c r="G16" s="121"/>
      <c r="H16" s="121"/>
      <c r="I16" s="121"/>
      <c r="J16" s="132">
        <v>0</v>
      </c>
    </row>
    <row r="17" spans="1:10" ht="12.75">
      <c r="A17" s="103"/>
      <c r="B17" s="103"/>
      <c r="C17" s="122">
        <v>2010</v>
      </c>
      <c r="D17" s="123">
        <v>900</v>
      </c>
      <c r="E17" s="123"/>
      <c r="F17" s="123"/>
      <c r="G17" s="123"/>
      <c r="H17" s="123"/>
      <c r="I17" s="123"/>
      <c r="J17" s="124"/>
    </row>
    <row r="18" spans="1:10" ht="12.75">
      <c r="A18" s="104"/>
      <c r="B18" s="104"/>
      <c r="C18" s="122">
        <v>4210</v>
      </c>
      <c r="D18" s="123"/>
      <c r="E18" s="123">
        <v>100</v>
      </c>
      <c r="F18" s="123">
        <v>100</v>
      </c>
      <c r="G18" s="123"/>
      <c r="H18" s="123"/>
      <c r="I18" s="123"/>
      <c r="J18" s="124"/>
    </row>
    <row r="19" spans="1:10" ht="12.75">
      <c r="A19" s="125"/>
      <c r="B19" s="125"/>
      <c r="C19" s="122">
        <v>4300</v>
      </c>
      <c r="D19" s="123"/>
      <c r="E19" s="123">
        <v>800</v>
      </c>
      <c r="F19" s="123">
        <v>800</v>
      </c>
      <c r="G19" s="123"/>
      <c r="H19" s="123"/>
      <c r="I19" s="123"/>
      <c r="J19" s="124"/>
    </row>
    <row r="20" spans="1:10" ht="12.75">
      <c r="A20" s="105"/>
      <c r="B20" s="105"/>
      <c r="C20" s="126"/>
      <c r="D20" s="127"/>
      <c r="E20" s="127"/>
      <c r="F20" s="127"/>
      <c r="G20" s="127"/>
      <c r="H20" s="127"/>
      <c r="I20" s="127"/>
      <c r="J20" s="128"/>
    </row>
    <row r="21" spans="1:10" ht="12.75">
      <c r="A21" s="133">
        <v>852</v>
      </c>
      <c r="B21" s="133"/>
      <c r="C21" s="129"/>
      <c r="D21" s="108">
        <f aca="true" t="shared" si="3" ref="D21:I21">SUM(D22,D38)</f>
        <v>1945000</v>
      </c>
      <c r="E21" s="108">
        <f t="shared" si="3"/>
        <v>1945000</v>
      </c>
      <c r="F21" s="108">
        <f t="shared" si="3"/>
        <v>1945000</v>
      </c>
      <c r="G21" s="108">
        <f t="shared" si="3"/>
        <v>35823</v>
      </c>
      <c r="H21" s="108">
        <f t="shared" si="3"/>
        <v>6196</v>
      </c>
      <c r="I21" s="108">
        <f t="shared" si="3"/>
        <v>1880830</v>
      </c>
      <c r="J21" s="134">
        <v>0</v>
      </c>
    </row>
    <row r="22" spans="1:10" ht="12.75">
      <c r="A22" s="125"/>
      <c r="B22" s="135">
        <v>85212</v>
      </c>
      <c r="C22" s="131"/>
      <c r="D22" s="136">
        <f>SUM(D23:D37)</f>
        <v>1939000</v>
      </c>
      <c r="E22" s="136">
        <f>SUM(E24:E37)</f>
        <v>1939000</v>
      </c>
      <c r="F22" s="136">
        <f>SUM(F23:F37)</f>
        <v>1939000</v>
      </c>
      <c r="G22" s="136">
        <f>SUM(G24:G33)</f>
        <v>35823</v>
      </c>
      <c r="H22" s="136">
        <f>SUM(H23:H29)</f>
        <v>6196</v>
      </c>
      <c r="I22" s="136">
        <f>SUM(I24:I25)</f>
        <v>1880830</v>
      </c>
      <c r="J22" s="137">
        <v>0</v>
      </c>
    </row>
    <row r="23" spans="1:10" ht="12.75">
      <c r="A23" s="125"/>
      <c r="B23" s="125"/>
      <c r="C23" s="126">
        <v>2010</v>
      </c>
      <c r="D23" s="127">
        <v>1939000</v>
      </c>
      <c r="E23" s="127"/>
      <c r="F23" s="127"/>
      <c r="G23" s="127"/>
      <c r="H23" s="127"/>
      <c r="I23" s="127"/>
      <c r="J23" s="128"/>
    </row>
    <row r="24" spans="1:10" ht="12.75">
      <c r="A24" s="125"/>
      <c r="B24" s="125"/>
      <c r="C24" s="126">
        <v>3110</v>
      </c>
      <c r="D24" s="127"/>
      <c r="E24" s="127">
        <v>1880830</v>
      </c>
      <c r="F24" s="127">
        <v>1880830</v>
      </c>
      <c r="G24" s="127"/>
      <c r="H24" s="127"/>
      <c r="I24" s="127">
        <v>1880830</v>
      </c>
      <c r="J24" s="128"/>
    </row>
    <row r="25" spans="1:10" ht="12.75">
      <c r="A25" s="125"/>
      <c r="B25" s="125"/>
      <c r="C25" s="126">
        <v>4010</v>
      </c>
      <c r="D25" s="127"/>
      <c r="E25" s="127">
        <v>32100</v>
      </c>
      <c r="F25" s="127">
        <v>32100</v>
      </c>
      <c r="G25" s="127">
        <v>32100</v>
      </c>
      <c r="H25" s="127"/>
      <c r="I25" s="127"/>
      <c r="J25" s="128"/>
    </row>
    <row r="26" spans="1:10" ht="12.75">
      <c r="A26" s="125"/>
      <c r="B26" s="125"/>
      <c r="C26" s="126">
        <v>4040</v>
      </c>
      <c r="D26" s="127"/>
      <c r="E26" s="127">
        <v>2823</v>
      </c>
      <c r="F26" s="127">
        <v>2823</v>
      </c>
      <c r="G26" s="127">
        <v>2823</v>
      </c>
      <c r="H26" s="127"/>
      <c r="I26" s="127"/>
      <c r="J26" s="128"/>
    </row>
    <row r="27" spans="1:10" ht="12.75">
      <c r="A27" s="125"/>
      <c r="B27" s="125"/>
      <c r="C27" s="126">
        <v>4110</v>
      </c>
      <c r="D27" s="127"/>
      <c r="E27" s="127">
        <v>5340</v>
      </c>
      <c r="F27" s="127">
        <v>5340</v>
      </c>
      <c r="G27" s="127"/>
      <c r="H27" s="127">
        <v>5340</v>
      </c>
      <c r="I27" s="127"/>
      <c r="J27" s="128"/>
    </row>
    <row r="28" spans="1:10" ht="12.75">
      <c r="A28" s="125"/>
      <c r="B28" s="125"/>
      <c r="C28" s="126">
        <v>4120</v>
      </c>
      <c r="D28" s="127"/>
      <c r="E28" s="127">
        <v>856</v>
      </c>
      <c r="F28" s="127">
        <v>856</v>
      </c>
      <c r="G28" s="127"/>
      <c r="H28" s="127">
        <v>856</v>
      </c>
      <c r="I28" s="127"/>
      <c r="J28" s="128"/>
    </row>
    <row r="29" spans="1:10" ht="12.75">
      <c r="A29" s="125"/>
      <c r="B29" s="125"/>
      <c r="C29" s="126">
        <v>4170</v>
      </c>
      <c r="D29" s="127"/>
      <c r="E29" s="127">
        <v>900</v>
      </c>
      <c r="F29" s="127">
        <v>900</v>
      </c>
      <c r="G29" s="127">
        <v>900</v>
      </c>
      <c r="H29" s="127"/>
      <c r="I29" s="127"/>
      <c r="J29" s="128"/>
    </row>
    <row r="30" spans="1:10" ht="12.75">
      <c r="A30" s="125"/>
      <c r="B30" s="125"/>
      <c r="C30" s="126">
        <v>4210</v>
      </c>
      <c r="D30" s="127"/>
      <c r="E30" s="127">
        <v>3665</v>
      </c>
      <c r="F30" s="127">
        <v>3665</v>
      </c>
      <c r="G30" s="127"/>
      <c r="H30" s="127"/>
      <c r="I30" s="127"/>
      <c r="J30" s="128"/>
    </row>
    <row r="31" spans="1:10" ht="12.75">
      <c r="A31" s="125"/>
      <c r="B31" s="125"/>
      <c r="C31" s="126">
        <v>4270</v>
      </c>
      <c r="D31" s="127"/>
      <c r="E31" s="127">
        <v>50</v>
      </c>
      <c r="F31" s="127">
        <v>50</v>
      </c>
      <c r="G31" s="127"/>
      <c r="H31" s="127"/>
      <c r="I31" s="127"/>
      <c r="J31" s="128"/>
    </row>
    <row r="32" spans="1:10" ht="12.75">
      <c r="A32" s="125"/>
      <c r="B32" s="125"/>
      <c r="C32" s="126">
        <v>4300</v>
      </c>
      <c r="D32" s="127"/>
      <c r="E32" s="127">
        <v>7680</v>
      </c>
      <c r="F32" s="127">
        <v>7680</v>
      </c>
      <c r="G32" s="127"/>
      <c r="H32" s="127"/>
      <c r="I32" s="127"/>
      <c r="J32" s="128"/>
    </row>
    <row r="33" spans="1:10" ht="12.75">
      <c r="A33" s="125"/>
      <c r="B33" s="125"/>
      <c r="C33" s="126">
        <v>4350</v>
      </c>
      <c r="D33" s="127"/>
      <c r="E33" s="127">
        <v>186</v>
      </c>
      <c r="F33" s="127">
        <v>186</v>
      </c>
      <c r="G33" s="127"/>
      <c r="H33" s="127"/>
      <c r="I33" s="127"/>
      <c r="J33" s="128"/>
    </row>
    <row r="34" spans="1:10" ht="12.75">
      <c r="A34" s="125"/>
      <c r="B34" s="125"/>
      <c r="C34" s="126">
        <v>4370</v>
      </c>
      <c r="D34" s="127"/>
      <c r="E34" s="127">
        <v>1285</v>
      </c>
      <c r="F34" s="127">
        <v>1285</v>
      </c>
      <c r="G34" s="127"/>
      <c r="H34" s="127"/>
      <c r="I34" s="127"/>
      <c r="J34" s="128"/>
    </row>
    <row r="35" spans="1:10" ht="12.75">
      <c r="A35" s="125"/>
      <c r="B35" s="125"/>
      <c r="C35" s="126">
        <v>4410</v>
      </c>
      <c r="D35" s="127"/>
      <c r="E35" s="127">
        <v>885</v>
      </c>
      <c r="F35" s="127">
        <v>885</v>
      </c>
      <c r="G35" s="127"/>
      <c r="H35" s="127"/>
      <c r="I35" s="127"/>
      <c r="J35" s="128"/>
    </row>
    <row r="36" spans="1:10" ht="12.75">
      <c r="A36" s="125"/>
      <c r="B36" s="125"/>
      <c r="C36" s="126">
        <v>4440</v>
      </c>
      <c r="D36" s="127"/>
      <c r="E36" s="127">
        <v>1400</v>
      </c>
      <c r="F36" s="127">
        <v>1400</v>
      </c>
      <c r="G36" s="127"/>
      <c r="H36" s="127"/>
      <c r="I36" s="127"/>
      <c r="J36" s="128"/>
    </row>
    <row r="37" spans="1:10" ht="12.75">
      <c r="A37" s="125"/>
      <c r="B37" s="125"/>
      <c r="C37" s="126">
        <v>4700</v>
      </c>
      <c r="D37" s="127"/>
      <c r="E37" s="127">
        <v>1000</v>
      </c>
      <c r="F37" s="127">
        <v>1000</v>
      </c>
      <c r="G37" s="127"/>
      <c r="H37" s="127"/>
      <c r="I37" s="127"/>
      <c r="J37" s="128"/>
    </row>
    <row r="38" spans="1:10" ht="12.75">
      <c r="A38" s="105"/>
      <c r="B38" s="120">
        <v>85213</v>
      </c>
      <c r="C38" s="131"/>
      <c r="D38" s="136">
        <f aca="true" t="shared" si="4" ref="D38:J38">SUM(D39:D40)</f>
        <v>6000</v>
      </c>
      <c r="E38" s="136">
        <f t="shared" si="4"/>
        <v>6000</v>
      </c>
      <c r="F38" s="136">
        <f t="shared" si="4"/>
        <v>6000</v>
      </c>
      <c r="G38" s="136">
        <f t="shared" si="4"/>
        <v>0</v>
      </c>
      <c r="H38" s="136">
        <f t="shared" si="4"/>
        <v>0</v>
      </c>
      <c r="I38" s="136">
        <f t="shared" si="4"/>
        <v>0</v>
      </c>
      <c r="J38" s="136">
        <f t="shared" si="4"/>
        <v>0</v>
      </c>
    </row>
    <row r="39" spans="1:10" ht="12.75">
      <c r="A39" s="105"/>
      <c r="B39" s="138"/>
      <c r="C39" s="126">
        <v>2010</v>
      </c>
      <c r="D39" s="127">
        <v>6000</v>
      </c>
      <c r="E39" s="127"/>
      <c r="F39" s="127"/>
      <c r="G39" s="127"/>
      <c r="H39" s="127"/>
      <c r="I39" s="127"/>
      <c r="J39" s="128"/>
    </row>
    <row r="40" spans="1:10" ht="12.75">
      <c r="A40" s="125"/>
      <c r="B40" s="105"/>
      <c r="C40" s="126">
        <v>4130</v>
      </c>
      <c r="D40" s="127"/>
      <c r="E40" s="127">
        <v>6000</v>
      </c>
      <c r="F40" s="127">
        <v>6000</v>
      </c>
      <c r="G40" s="127"/>
      <c r="H40" s="127"/>
      <c r="I40" s="127"/>
      <c r="J40" s="128"/>
    </row>
    <row r="41" spans="1:10" ht="15">
      <c r="A41" s="518">
        <f>SUM(D7,D15,D21)</f>
        <v>1973505</v>
      </c>
      <c r="B41" s="518"/>
      <c r="C41" s="518"/>
      <c r="D41" s="518"/>
      <c r="E41" s="139">
        <f aca="true" t="shared" si="5" ref="E41:J41">SUM(E21,E15,E7)</f>
        <v>1973505</v>
      </c>
      <c r="F41" s="139">
        <f t="shared" si="5"/>
        <v>1973505</v>
      </c>
      <c r="G41" s="139">
        <f t="shared" si="5"/>
        <v>58918</v>
      </c>
      <c r="H41" s="139">
        <f t="shared" si="5"/>
        <v>10206</v>
      </c>
      <c r="I41" s="139">
        <f t="shared" si="5"/>
        <v>1880830</v>
      </c>
      <c r="J41" s="139">
        <f t="shared" si="5"/>
        <v>0</v>
      </c>
    </row>
    <row r="42" ht="12.75">
      <c r="A42" s="140"/>
    </row>
    <row r="43" ht="12.75">
      <c r="A43" s="111" t="s">
        <v>427</v>
      </c>
    </row>
  </sheetData>
  <sheetProtection/>
  <mergeCells count="11">
    <mergeCell ref="F4:F5"/>
    <mergeCell ref="G4:I4"/>
    <mergeCell ref="J4:J5"/>
    <mergeCell ref="A41:D41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4 do uchwały Rady Gminy  Sorkwity
nr.............. 
z dnia ..............r.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CA2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7.25390625" style="92" customWidth="1"/>
    <col min="2" max="2" width="9.00390625" style="92" customWidth="1"/>
    <col min="3" max="3" width="7.75390625" style="92" customWidth="1"/>
    <col min="4" max="4" width="13.125" style="92" customWidth="1"/>
    <col min="5" max="5" width="14.125" style="92" customWidth="1"/>
    <col min="6" max="6" width="14.375" style="92" customWidth="1"/>
    <col min="7" max="7" width="15.875" style="9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92" customWidth="1"/>
  </cols>
  <sheetData>
    <row r="1" spans="1:10" ht="45" customHeight="1">
      <c r="A1" s="520" t="s">
        <v>624</v>
      </c>
      <c r="B1" s="520"/>
      <c r="C1" s="520"/>
      <c r="D1" s="520"/>
      <c r="E1" s="520"/>
      <c r="F1" s="520"/>
      <c r="G1" s="520"/>
      <c r="H1" s="520"/>
      <c r="I1" s="520"/>
      <c r="J1" s="520"/>
    </row>
    <row r="3" ht="12.75">
      <c r="J3" s="141" t="s">
        <v>167</v>
      </c>
    </row>
    <row r="4" spans="1:79" ht="20.25" customHeight="1">
      <c r="A4" s="519" t="s">
        <v>1</v>
      </c>
      <c r="B4" s="519" t="s">
        <v>2</v>
      </c>
      <c r="C4" s="519" t="s">
        <v>168</v>
      </c>
      <c r="D4" s="517" t="s">
        <v>428</v>
      </c>
      <c r="E4" s="517" t="s">
        <v>429</v>
      </c>
      <c r="F4" s="517" t="s">
        <v>172</v>
      </c>
      <c r="G4" s="517"/>
      <c r="H4" s="517"/>
      <c r="I4" s="517"/>
      <c r="J4" s="517"/>
      <c r="BX4" s="92"/>
      <c r="BY4" s="92"/>
      <c r="BZ4" s="92"/>
      <c r="CA4" s="92"/>
    </row>
    <row r="5" spans="1:79" ht="18" customHeight="1">
      <c r="A5" s="519"/>
      <c r="B5" s="519"/>
      <c r="C5" s="519"/>
      <c r="D5" s="517"/>
      <c r="E5" s="517"/>
      <c r="F5" s="517" t="s">
        <v>422</v>
      </c>
      <c r="G5" s="517" t="s">
        <v>170</v>
      </c>
      <c r="H5" s="517"/>
      <c r="I5" s="517"/>
      <c r="J5" s="517" t="s">
        <v>423</v>
      </c>
      <c r="BX5" s="92"/>
      <c r="BY5" s="92"/>
      <c r="BZ5" s="92"/>
      <c r="CA5" s="92"/>
    </row>
    <row r="6" spans="1:79" ht="69" customHeight="1">
      <c r="A6" s="519"/>
      <c r="B6" s="519"/>
      <c r="C6" s="519"/>
      <c r="D6" s="517"/>
      <c r="E6" s="517"/>
      <c r="F6" s="517"/>
      <c r="G6" s="114" t="s">
        <v>424</v>
      </c>
      <c r="H6" s="114" t="s">
        <v>425</v>
      </c>
      <c r="I6" s="114" t="s">
        <v>430</v>
      </c>
      <c r="J6" s="517"/>
      <c r="BX6" s="92"/>
      <c r="BY6" s="92"/>
      <c r="BZ6" s="92"/>
      <c r="CA6" s="92"/>
    </row>
    <row r="7" spans="1:79" ht="8.25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BX7" s="92"/>
      <c r="BY7" s="92"/>
      <c r="BZ7" s="92"/>
      <c r="CA7" s="92"/>
    </row>
    <row r="8" spans="1:79" ht="19.5" customHeight="1">
      <c r="A8" s="142">
        <v>750</v>
      </c>
      <c r="B8" s="142">
        <v>75023</v>
      </c>
      <c r="C8" s="142">
        <v>2330</v>
      </c>
      <c r="D8" s="143"/>
      <c r="E8" s="143">
        <v>1000</v>
      </c>
      <c r="F8" s="143">
        <v>1000</v>
      </c>
      <c r="G8" s="143"/>
      <c r="H8" s="143"/>
      <c r="I8" s="143">
        <v>3000</v>
      </c>
      <c r="J8" s="142"/>
      <c r="BX8" s="92"/>
      <c r="BY8" s="92"/>
      <c r="BZ8" s="92"/>
      <c r="CA8" s="92"/>
    </row>
    <row r="9" spans="1:79" ht="19.5" customHeight="1">
      <c r="A9" s="142">
        <v>801</v>
      </c>
      <c r="B9" s="142">
        <v>80101</v>
      </c>
      <c r="C9" s="142">
        <v>2310</v>
      </c>
      <c r="D9" s="143"/>
      <c r="E9" s="143">
        <v>3000</v>
      </c>
      <c r="F9" s="143">
        <v>3000</v>
      </c>
      <c r="G9" s="143"/>
      <c r="H9" s="143"/>
      <c r="I9" s="143">
        <v>3000</v>
      </c>
      <c r="J9" s="144"/>
      <c r="BX9" s="92"/>
      <c r="BY9" s="92"/>
      <c r="BZ9" s="92"/>
      <c r="CA9" s="92"/>
    </row>
    <row r="10" spans="1:79" ht="19.5" customHeight="1">
      <c r="A10" s="144">
        <v>801</v>
      </c>
      <c r="B10" s="144">
        <v>80104</v>
      </c>
      <c r="C10" s="144">
        <v>2310</v>
      </c>
      <c r="D10" s="35"/>
      <c r="E10" s="35">
        <v>25920</v>
      </c>
      <c r="F10" s="35">
        <v>25920</v>
      </c>
      <c r="G10" s="35"/>
      <c r="H10" s="35"/>
      <c r="I10" s="35">
        <v>25920</v>
      </c>
      <c r="J10" s="144"/>
      <c r="BX10" s="92"/>
      <c r="BY10" s="92"/>
      <c r="BZ10" s="92"/>
      <c r="CA10" s="92"/>
    </row>
    <row r="11" spans="1:79" ht="19.5" customHeight="1">
      <c r="A11" s="144">
        <v>801</v>
      </c>
      <c r="B11" s="144">
        <v>80101</v>
      </c>
      <c r="C11" s="144">
        <v>2310</v>
      </c>
      <c r="D11" s="35">
        <v>6000</v>
      </c>
      <c r="E11" s="35"/>
      <c r="F11" s="35"/>
      <c r="G11" s="35"/>
      <c r="H11" s="35"/>
      <c r="I11" s="35"/>
      <c r="J11" s="144"/>
      <c r="BX11" s="92"/>
      <c r="BY11" s="92"/>
      <c r="BZ11" s="92"/>
      <c r="CA11" s="92"/>
    </row>
    <row r="12" spans="1:79" ht="19.5" customHeight="1">
      <c r="A12" s="144">
        <v>801</v>
      </c>
      <c r="B12" s="144">
        <v>80104</v>
      </c>
      <c r="C12" s="144">
        <v>2310</v>
      </c>
      <c r="D12" s="35">
        <v>53280</v>
      </c>
      <c r="E12" s="35"/>
      <c r="F12" s="35"/>
      <c r="G12" s="35"/>
      <c r="H12" s="35"/>
      <c r="I12" s="35"/>
      <c r="J12" s="144"/>
      <c r="BX12" s="92"/>
      <c r="BY12" s="92"/>
      <c r="BZ12" s="92"/>
      <c r="CA12" s="92"/>
    </row>
    <row r="13" spans="1:79" ht="19.5" customHeight="1">
      <c r="A13" s="144"/>
      <c r="B13" s="144"/>
      <c r="C13" s="144"/>
      <c r="D13" s="35"/>
      <c r="E13" s="35"/>
      <c r="F13" s="35"/>
      <c r="G13" s="35"/>
      <c r="H13" s="35"/>
      <c r="I13" s="35"/>
      <c r="J13" s="144"/>
      <c r="BX13" s="92"/>
      <c r="BY13" s="92"/>
      <c r="BZ13" s="92"/>
      <c r="CA13" s="92"/>
    </row>
    <row r="14" spans="1:79" ht="19.5" customHeight="1">
      <c r="A14" s="144"/>
      <c r="B14" s="144"/>
      <c r="C14" s="144"/>
      <c r="D14" s="35"/>
      <c r="E14" s="35"/>
      <c r="F14" s="35"/>
      <c r="G14" s="35"/>
      <c r="H14" s="35"/>
      <c r="I14" s="35"/>
      <c r="J14" s="144"/>
      <c r="BX14" s="92"/>
      <c r="BY14" s="92"/>
      <c r="BZ14" s="92"/>
      <c r="CA14" s="92"/>
    </row>
    <row r="15" spans="1:79" ht="19.5" customHeight="1">
      <c r="A15" s="144"/>
      <c r="B15" s="144"/>
      <c r="C15" s="144"/>
      <c r="D15" s="35"/>
      <c r="E15" s="35"/>
      <c r="F15" s="35"/>
      <c r="G15" s="35"/>
      <c r="H15" s="35"/>
      <c r="I15" s="35"/>
      <c r="J15" s="144"/>
      <c r="BX15" s="92"/>
      <c r="BY15" s="92"/>
      <c r="BZ15" s="92"/>
      <c r="CA15" s="92"/>
    </row>
    <row r="16" spans="1:79" ht="19.5" customHeight="1">
      <c r="A16" s="144"/>
      <c r="B16" s="144"/>
      <c r="C16" s="144"/>
      <c r="D16" s="35"/>
      <c r="E16" s="35"/>
      <c r="F16" s="35"/>
      <c r="G16" s="35"/>
      <c r="H16" s="35"/>
      <c r="I16" s="35"/>
      <c r="J16" s="144"/>
      <c r="BX16" s="92"/>
      <c r="BY16" s="92"/>
      <c r="BZ16" s="92"/>
      <c r="CA16" s="92"/>
    </row>
    <row r="17" spans="1:79" ht="19.5" customHeight="1">
      <c r="A17" s="144"/>
      <c r="B17" s="144"/>
      <c r="C17" s="144"/>
      <c r="D17" s="35"/>
      <c r="E17" s="35"/>
      <c r="F17" s="35"/>
      <c r="G17" s="35"/>
      <c r="H17" s="35"/>
      <c r="I17" s="35"/>
      <c r="J17" s="144"/>
      <c r="BX17" s="92"/>
      <c r="BY17" s="92"/>
      <c r="BZ17" s="92"/>
      <c r="CA17" s="92"/>
    </row>
    <row r="18" spans="1:79" ht="19.5" customHeight="1">
      <c r="A18" s="144"/>
      <c r="B18" s="144"/>
      <c r="C18" s="144"/>
      <c r="D18" s="35"/>
      <c r="E18" s="35"/>
      <c r="F18" s="35"/>
      <c r="G18" s="35"/>
      <c r="H18" s="35"/>
      <c r="I18" s="35"/>
      <c r="J18" s="144"/>
      <c r="BX18" s="92"/>
      <c r="BY18" s="92"/>
      <c r="BZ18" s="92"/>
      <c r="CA18" s="92"/>
    </row>
    <row r="19" spans="1:79" ht="19.5" customHeight="1">
      <c r="A19" s="144"/>
      <c r="B19" s="144"/>
      <c r="C19" s="144"/>
      <c r="D19" s="35"/>
      <c r="E19" s="35"/>
      <c r="F19" s="35"/>
      <c r="G19" s="35"/>
      <c r="H19" s="35"/>
      <c r="I19" s="35"/>
      <c r="J19" s="144"/>
      <c r="BX19" s="92"/>
      <c r="BY19" s="92"/>
      <c r="BZ19" s="92"/>
      <c r="CA19" s="92"/>
    </row>
    <row r="20" spans="1:79" ht="19.5" customHeight="1">
      <c r="A20" s="145"/>
      <c r="B20" s="145"/>
      <c r="C20" s="145"/>
      <c r="D20" s="32"/>
      <c r="E20" s="32"/>
      <c r="F20" s="32"/>
      <c r="G20" s="32"/>
      <c r="H20" s="32"/>
      <c r="I20" s="32"/>
      <c r="J20" s="145"/>
      <c r="BX20" s="92"/>
      <c r="BY20" s="92"/>
      <c r="BZ20" s="92"/>
      <c r="CA20" s="92"/>
    </row>
    <row r="21" spans="1:79" ht="24.75" customHeight="1">
      <c r="A21" s="518">
        <f>SUM(D8:D20)</f>
        <v>59280</v>
      </c>
      <c r="B21" s="518"/>
      <c r="C21" s="518"/>
      <c r="D21" s="518"/>
      <c r="E21" s="123">
        <f>SUM(E8:E20)</f>
        <v>29920</v>
      </c>
      <c r="F21" s="123">
        <f>SUM(F8:F20)</f>
        <v>29920</v>
      </c>
      <c r="G21" s="146"/>
      <c r="H21" s="146"/>
      <c r="I21" s="123">
        <f>SUM(I8:I20)</f>
        <v>31920</v>
      </c>
      <c r="J21" s="146"/>
      <c r="BX21" s="92"/>
      <c r="BY21" s="92"/>
      <c r="BZ21" s="92"/>
      <c r="CA21" s="92"/>
    </row>
    <row r="24" ht="14.25">
      <c r="A24" s="111" t="s">
        <v>431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 r:id="rId1"/>
  <headerFooter alignWithMargins="0">
    <oddHeader>&amp;RZałącznik nr 5
do uchwały Rady Gminy
 nr ...............
z dnia 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E50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.75390625" style="92" customWidth="1"/>
    <col min="2" max="2" width="40.125" style="92" customWidth="1"/>
    <col min="3" max="3" width="14.00390625" style="92" customWidth="1"/>
    <col min="4" max="4" width="16.25390625" style="92" customWidth="1"/>
    <col min="5" max="5" width="13.75390625" style="92" customWidth="1"/>
    <col min="6" max="16384" width="9.125" style="92" customWidth="1"/>
  </cols>
  <sheetData>
    <row r="1" spans="1:5" ht="15" customHeight="1">
      <c r="A1" s="522"/>
      <c r="B1" s="522"/>
      <c r="C1" s="522"/>
      <c r="D1" s="522"/>
      <c r="E1" s="522"/>
    </row>
    <row r="2" spans="1:5" ht="15" customHeight="1">
      <c r="A2" s="507" t="s">
        <v>621</v>
      </c>
      <c r="B2" s="507"/>
      <c r="C2" s="507"/>
      <c r="D2" s="507"/>
      <c r="E2" s="507"/>
    </row>
    <row r="4" ht="12.75">
      <c r="E4" s="147" t="s">
        <v>167</v>
      </c>
    </row>
    <row r="5" spans="1:5" ht="12.75">
      <c r="A5" s="148" t="s">
        <v>432</v>
      </c>
      <c r="B5" s="148" t="s">
        <v>4</v>
      </c>
      <c r="C5" s="148" t="s">
        <v>433</v>
      </c>
      <c r="D5" s="523" t="s">
        <v>434</v>
      </c>
      <c r="E5" s="523"/>
    </row>
    <row r="6" spans="1:5" ht="12.75">
      <c r="A6" s="149"/>
      <c r="B6" s="149"/>
      <c r="C6" s="149" t="s">
        <v>3</v>
      </c>
      <c r="D6" s="150" t="s">
        <v>435</v>
      </c>
      <c r="E6" s="148" t="s">
        <v>436</v>
      </c>
    </row>
    <row r="7" spans="1:5" ht="12.75">
      <c r="A7" s="149"/>
      <c r="B7" s="149"/>
      <c r="C7" s="149"/>
      <c r="D7" s="151" t="s">
        <v>620</v>
      </c>
      <c r="E7" s="151" t="s">
        <v>419</v>
      </c>
    </row>
    <row r="8" spans="1:5" ht="9" customHeight="1" thickBot="1">
      <c r="A8" s="152">
        <v>1</v>
      </c>
      <c r="B8" s="152">
        <v>2</v>
      </c>
      <c r="C8" s="152">
        <v>3</v>
      </c>
      <c r="D8" s="153">
        <v>4</v>
      </c>
      <c r="E8" s="152">
        <v>5</v>
      </c>
    </row>
    <row r="9" spans="1:5" ht="19.5" customHeight="1">
      <c r="A9" s="154" t="s">
        <v>377</v>
      </c>
      <c r="B9" s="155" t="s">
        <v>437</v>
      </c>
      <c r="C9" s="156"/>
      <c r="D9" s="157">
        <v>14362335.96</v>
      </c>
      <c r="E9" s="158">
        <v>13590000</v>
      </c>
    </row>
    <row r="10" spans="1:5" ht="19.5" customHeight="1">
      <c r="A10" s="159" t="s">
        <v>379</v>
      </c>
      <c r="B10" s="160" t="s">
        <v>369</v>
      </c>
      <c r="C10" s="161"/>
      <c r="D10" s="162">
        <v>15157335.96</v>
      </c>
      <c r="E10" s="163">
        <v>13350000</v>
      </c>
    </row>
    <row r="11" spans="1:5" ht="19.5" customHeight="1">
      <c r="A11" s="159"/>
      <c r="B11" s="160" t="s">
        <v>438</v>
      </c>
      <c r="C11" s="161"/>
      <c r="D11" s="162"/>
      <c r="E11" s="163">
        <v>240000</v>
      </c>
    </row>
    <row r="12" spans="1:5" ht="19.5" customHeight="1">
      <c r="A12" s="164"/>
      <c r="B12" s="165" t="s">
        <v>439</v>
      </c>
      <c r="C12" s="166"/>
      <c r="D12" s="167">
        <v>795000</v>
      </c>
      <c r="E12" s="168"/>
    </row>
    <row r="13" spans="1:5" ht="19.5" customHeight="1" thickBot="1">
      <c r="A13" s="148" t="s">
        <v>440</v>
      </c>
      <c r="B13" s="169" t="s">
        <v>441</v>
      </c>
      <c r="C13" s="170"/>
      <c r="D13" s="171">
        <v>795000</v>
      </c>
      <c r="E13" s="171">
        <v>-240000</v>
      </c>
    </row>
    <row r="14" spans="1:5" ht="19.5" customHeight="1" thickBot="1">
      <c r="A14" s="521" t="s">
        <v>442</v>
      </c>
      <c r="B14" s="521"/>
      <c r="C14" s="152"/>
      <c r="D14" s="172">
        <f>SUM(D15:D23)</f>
        <v>2621916</v>
      </c>
      <c r="E14" s="172">
        <f>SUM(E15:E23)</f>
        <v>800000</v>
      </c>
    </row>
    <row r="15" spans="1:5" ht="19.5" customHeight="1">
      <c r="A15" s="173" t="s">
        <v>377</v>
      </c>
      <c r="B15" s="174" t="s">
        <v>443</v>
      </c>
      <c r="C15" s="173" t="s">
        <v>444</v>
      </c>
      <c r="D15" s="175">
        <v>1570000</v>
      </c>
      <c r="E15" s="175">
        <v>800000</v>
      </c>
    </row>
    <row r="16" spans="1:5" ht="19.5" customHeight="1">
      <c r="A16" s="159" t="s">
        <v>379</v>
      </c>
      <c r="B16" s="160" t="s">
        <v>445</v>
      </c>
      <c r="C16" s="159" t="s">
        <v>444</v>
      </c>
      <c r="D16" s="163"/>
      <c r="E16" s="163"/>
    </row>
    <row r="17" spans="1:5" ht="49.5" customHeight="1">
      <c r="A17" s="159" t="s">
        <v>380</v>
      </c>
      <c r="B17" s="176" t="s">
        <v>446</v>
      </c>
      <c r="C17" s="159" t="s">
        <v>447</v>
      </c>
      <c r="D17" s="163">
        <v>1051916</v>
      </c>
      <c r="E17" s="163"/>
    </row>
    <row r="18" spans="1:5" ht="19.5" customHeight="1">
      <c r="A18" s="159" t="s">
        <v>381</v>
      </c>
      <c r="B18" s="160" t="s">
        <v>448</v>
      </c>
      <c r="C18" s="159" t="s">
        <v>449</v>
      </c>
      <c r="D18" s="163"/>
      <c r="E18" s="163"/>
    </row>
    <row r="19" spans="1:5" ht="19.5" customHeight="1">
      <c r="A19" s="159" t="s">
        <v>383</v>
      </c>
      <c r="B19" s="160" t="s">
        <v>450</v>
      </c>
      <c r="C19" s="159" t="s">
        <v>451</v>
      </c>
      <c r="D19" s="163"/>
      <c r="E19" s="163"/>
    </row>
    <row r="20" spans="1:5" ht="19.5" customHeight="1">
      <c r="A20" s="159" t="s">
        <v>452</v>
      </c>
      <c r="B20" s="160" t="s">
        <v>453</v>
      </c>
      <c r="C20" s="159" t="s">
        <v>454</v>
      </c>
      <c r="D20" s="163"/>
      <c r="E20" s="163"/>
    </row>
    <row r="21" spans="1:5" ht="19.5" customHeight="1">
      <c r="A21" s="159" t="s">
        <v>385</v>
      </c>
      <c r="B21" s="160" t="s">
        <v>455</v>
      </c>
      <c r="C21" s="159" t="s">
        <v>456</v>
      </c>
      <c r="D21" s="163"/>
      <c r="E21" s="163"/>
    </row>
    <row r="22" spans="1:5" ht="19.5" customHeight="1">
      <c r="A22" s="159" t="s">
        <v>388</v>
      </c>
      <c r="B22" s="160" t="s">
        <v>457</v>
      </c>
      <c r="C22" s="159" t="s">
        <v>458</v>
      </c>
      <c r="D22" s="163"/>
      <c r="E22" s="163"/>
    </row>
    <row r="23" spans="1:5" ht="19.5" customHeight="1" thickBot="1">
      <c r="A23" s="154" t="s">
        <v>390</v>
      </c>
      <c r="B23" s="155" t="s">
        <v>459</v>
      </c>
      <c r="C23" s="154" t="s">
        <v>460</v>
      </c>
      <c r="D23" s="158"/>
      <c r="E23" s="158"/>
    </row>
    <row r="24" spans="1:5" ht="19.5" customHeight="1" thickBot="1">
      <c r="A24" s="521" t="s">
        <v>461</v>
      </c>
      <c r="B24" s="521"/>
      <c r="C24" s="152"/>
      <c r="D24" s="177">
        <f>SUM(D25:D32)</f>
        <v>1826916</v>
      </c>
      <c r="E24" s="177">
        <f>SUM(E25:E32)</f>
        <v>1040000</v>
      </c>
    </row>
    <row r="25" spans="1:5" ht="19.5" customHeight="1">
      <c r="A25" s="178" t="s">
        <v>377</v>
      </c>
      <c r="B25" s="179" t="s">
        <v>462</v>
      </c>
      <c r="C25" s="178" t="s">
        <v>463</v>
      </c>
      <c r="D25" s="180">
        <v>775000</v>
      </c>
      <c r="E25" s="180">
        <v>1040000</v>
      </c>
    </row>
    <row r="26" spans="1:5" ht="19.5" customHeight="1">
      <c r="A26" s="159" t="s">
        <v>379</v>
      </c>
      <c r="B26" s="160" t="s">
        <v>464</v>
      </c>
      <c r="C26" s="159" t="s">
        <v>463</v>
      </c>
      <c r="D26" s="163"/>
      <c r="E26" s="163"/>
    </row>
    <row r="27" spans="1:5" ht="49.5" customHeight="1">
      <c r="A27" s="159" t="s">
        <v>380</v>
      </c>
      <c r="B27" s="176" t="s">
        <v>465</v>
      </c>
      <c r="C27" s="159" t="s">
        <v>466</v>
      </c>
      <c r="D27" s="163">
        <v>1051916</v>
      </c>
      <c r="E27" s="163"/>
    </row>
    <row r="28" spans="1:5" ht="19.5" customHeight="1">
      <c r="A28" s="159" t="s">
        <v>381</v>
      </c>
      <c r="B28" s="160" t="s">
        <v>467</v>
      </c>
      <c r="C28" s="159" t="s">
        <v>468</v>
      </c>
      <c r="D28" s="163"/>
      <c r="E28" s="163"/>
    </row>
    <row r="29" spans="1:5" ht="19.5" customHeight="1">
      <c r="A29" s="159" t="s">
        <v>383</v>
      </c>
      <c r="B29" s="160" t="s">
        <v>469</v>
      </c>
      <c r="C29" s="159" t="s">
        <v>470</v>
      </c>
      <c r="D29" s="163"/>
      <c r="E29" s="163"/>
    </row>
    <row r="30" spans="1:5" ht="19.5" customHeight="1">
      <c r="A30" s="159" t="s">
        <v>452</v>
      </c>
      <c r="B30" s="160" t="s">
        <v>471</v>
      </c>
      <c r="C30" s="159" t="s">
        <v>472</v>
      </c>
      <c r="D30" s="163"/>
      <c r="E30" s="163"/>
    </row>
    <row r="31" spans="1:5" ht="19.5" customHeight="1">
      <c r="A31" s="159" t="s">
        <v>385</v>
      </c>
      <c r="B31" s="181" t="s">
        <v>473</v>
      </c>
      <c r="C31" s="182" t="s">
        <v>474</v>
      </c>
      <c r="D31" s="183"/>
      <c r="E31" s="183"/>
    </row>
    <row r="32" spans="1:5" ht="19.5" customHeight="1">
      <c r="A32" s="184" t="s">
        <v>388</v>
      </c>
      <c r="B32" s="185" t="s">
        <v>475</v>
      </c>
      <c r="C32" s="184" t="s">
        <v>476</v>
      </c>
      <c r="D32" s="185"/>
      <c r="E32" s="185"/>
    </row>
    <row r="33" spans="1:5" ht="19.5" customHeight="1">
      <c r="A33" s="186"/>
      <c r="B33" s="98"/>
      <c r="C33" s="98"/>
      <c r="D33" s="98"/>
      <c r="E33" s="98"/>
    </row>
    <row r="34" ht="12.75">
      <c r="A34" s="94"/>
    </row>
    <row r="35" spans="1:2" ht="14.25">
      <c r="A35" s="94" t="s">
        <v>477</v>
      </c>
      <c r="B35" s="92" t="s">
        <v>478</v>
      </c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</sheetData>
  <sheetProtection/>
  <mergeCells count="5">
    <mergeCell ref="A24:B24"/>
    <mergeCell ref="A1:E1"/>
    <mergeCell ref="A2:E2"/>
    <mergeCell ref="D5:E5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6
do uchwały Rady Gminy 
nr ...............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B1:H40"/>
  <sheetViews>
    <sheetView zoomScalePageLayoutView="0" workbookViewId="0" topLeftCell="A1">
      <selection activeCell="E5" sqref="E4:E5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7:8" ht="15.75" customHeight="1">
      <c r="G1" s="503" t="s">
        <v>627</v>
      </c>
      <c r="H1" s="188"/>
    </row>
    <row r="2" spans="7:8" ht="12.75" customHeight="1">
      <c r="G2" s="188" t="s">
        <v>479</v>
      </c>
      <c r="H2" s="187"/>
    </row>
    <row r="3" spans="7:8" ht="12.75">
      <c r="G3" s="188" t="s">
        <v>480</v>
      </c>
      <c r="H3" s="188"/>
    </row>
    <row r="9" spans="2:8" ht="18">
      <c r="B9" s="524" t="s">
        <v>591</v>
      </c>
      <c r="C9" s="524"/>
      <c r="D9" s="524"/>
      <c r="E9" s="524"/>
      <c r="F9" s="524"/>
      <c r="G9" s="524"/>
      <c r="H9" s="524"/>
    </row>
    <row r="12" ht="12.75">
      <c r="G12" t="s">
        <v>167</v>
      </c>
    </row>
    <row r="13" spans="2:7" ht="12.75">
      <c r="B13" s="189" t="s">
        <v>365</v>
      </c>
      <c r="C13" s="190" t="s">
        <v>481</v>
      </c>
      <c r="D13" s="191"/>
      <c r="E13" s="191"/>
      <c r="F13" s="192"/>
      <c r="G13" s="189" t="s">
        <v>482</v>
      </c>
    </row>
    <row r="14" spans="2:7" ht="12.75">
      <c r="B14" s="525" t="s">
        <v>483</v>
      </c>
      <c r="C14" s="525"/>
      <c r="D14" s="525"/>
      <c r="E14" s="525"/>
      <c r="F14" s="525"/>
      <c r="G14" s="525"/>
    </row>
    <row r="15" spans="2:7" ht="12.75">
      <c r="B15" s="193">
        <v>1</v>
      </c>
      <c r="C15" s="6" t="s">
        <v>484</v>
      </c>
      <c r="D15" s="194"/>
      <c r="E15" s="195"/>
      <c r="F15" s="196"/>
      <c r="G15" s="197">
        <v>9180</v>
      </c>
    </row>
    <row r="16" spans="2:7" ht="12.75">
      <c r="B16" s="198">
        <v>2</v>
      </c>
      <c r="C16" t="s">
        <v>485</v>
      </c>
      <c r="D16" s="199"/>
      <c r="E16" s="200"/>
      <c r="F16" s="201"/>
      <c r="G16" s="202">
        <v>5491</v>
      </c>
    </row>
    <row r="17" spans="2:7" ht="12.75">
      <c r="B17" s="198">
        <v>3</v>
      </c>
      <c r="C17" s="203" t="s">
        <v>486</v>
      </c>
      <c r="D17" s="204"/>
      <c r="E17" s="205"/>
      <c r="F17" s="206"/>
      <c r="G17" s="207">
        <v>13303</v>
      </c>
    </row>
    <row r="18" spans="2:7" ht="12.75">
      <c r="B18" s="198">
        <v>4</v>
      </c>
      <c r="C18" s="208" t="s">
        <v>487</v>
      </c>
      <c r="D18" s="209"/>
      <c r="E18" s="209"/>
      <c r="F18" s="210"/>
      <c r="G18" s="207">
        <v>11393</v>
      </c>
    </row>
    <row r="19" spans="2:7" ht="12.75">
      <c r="B19" s="198">
        <v>5</v>
      </c>
      <c r="C19" s="208" t="s">
        <v>488</v>
      </c>
      <c r="D19" s="209"/>
      <c r="E19" s="209"/>
      <c r="F19" s="210"/>
      <c r="G19" s="207">
        <v>5200</v>
      </c>
    </row>
    <row r="20" spans="2:7" ht="12.75">
      <c r="B20" s="198">
        <v>6</v>
      </c>
      <c r="C20" s="208" t="s">
        <v>489</v>
      </c>
      <c r="D20" s="209"/>
      <c r="E20" s="209"/>
      <c r="F20" s="210"/>
      <c r="G20" s="207">
        <v>6727</v>
      </c>
    </row>
    <row r="21" spans="2:7" ht="12.75">
      <c r="B21" s="198">
        <v>7</v>
      </c>
      <c r="C21" s="208" t="s">
        <v>490</v>
      </c>
      <c r="D21" s="209"/>
      <c r="E21" s="209"/>
      <c r="F21" s="210"/>
      <c r="G21" s="207">
        <v>7075</v>
      </c>
    </row>
    <row r="22" spans="2:7" ht="12.75">
      <c r="B22" s="198">
        <v>8</v>
      </c>
      <c r="C22" s="208" t="s">
        <v>491</v>
      </c>
      <c r="D22" s="209"/>
      <c r="E22" s="209"/>
      <c r="F22" s="210"/>
      <c r="G22" s="207">
        <v>9831</v>
      </c>
    </row>
    <row r="23" spans="2:7" ht="12.75">
      <c r="B23" s="198">
        <v>9</v>
      </c>
      <c r="C23" s="208" t="s">
        <v>492</v>
      </c>
      <c r="D23" s="209"/>
      <c r="E23" s="209"/>
      <c r="F23" s="210"/>
      <c r="G23" s="207">
        <v>7465</v>
      </c>
    </row>
    <row r="24" spans="2:7" ht="12.75">
      <c r="B24" s="198">
        <v>10</v>
      </c>
      <c r="C24" s="208" t="s">
        <v>493</v>
      </c>
      <c r="D24" s="209"/>
      <c r="E24" s="209"/>
      <c r="F24" s="210"/>
      <c r="G24" s="207">
        <v>8246</v>
      </c>
    </row>
    <row r="25" spans="2:7" ht="12.75">
      <c r="B25" s="198">
        <v>11</v>
      </c>
      <c r="C25" s="208" t="s">
        <v>494</v>
      </c>
      <c r="D25" s="209"/>
      <c r="E25" s="209"/>
      <c r="F25" s="210"/>
      <c r="G25" s="207">
        <v>8181</v>
      </c>
    </row>
    <row r="26" spans="2:7" ht="12.75">
      <c r="B26" s="198">
        <v>12</v>
      </c>
      <c r="C26" s="208" t="s">
        <v>495</v>
      </c>
      <c r="D26" s="209"/>
      <c r="E26" s="209"/>
      <c r="F26" s="210"/>
      <c r="G26" s="207">
        <v>9136</v>
      </c>
    </row>
    <row r="27" spans="2:7" ht="12.75">
      <c r="B27" s="198">
        <v>13</v>
      </c>
      <c r="C27" s="208" t="s">
        <v>496</v>
      </c>
      <c r="D27" s="209"/>
      <c r="E27" s="209"/>
      <c r="F27" s="210"/>
      <c r="G27" s="207">
        <v>20355</v>
      </c>
    </row>
    <row r="28" spans="2:7" ht="12.75">
      <c r="B28" s="198">
        <v>14</v>
      </c>
      <c r="C28" s="208" t="s">
        <v>497</v>
      </c>
      <c r="D28" s="209"/>
      <c r="E28" s="209"/>
      <c r="F28" s="210"/>
      <c r="G28" s="207">
        <v>14626</v>
      </c>
    </row>
    <row r="29" spans="2:7" ht="12.75">
      <c r="B29" s="198">
        <v>15</v>
      </c>
      <c r="C29" s="208" t="s">
        <v>498</v>
      </c>
      <c r="D29" s="209"/>
      <c r="E29" s="209"/>
      <c r="F29" s="210"/>
      <c r="G29" s="207">
        <v>5946</v>
      </c>
    </row>
    <row r="30" spans="2:7" ht="12.75">
      <c r="B30" s="211">
        <v>16</v>
      </c>
      <c r="C30" s="208" t="s">
        <v>499</v>
      </c>
      <c r="D30" s="209"/>
      <c r="E30" s="209"/>
      <c r="F30" s="210"/>
      <c r="G30" s="207">
        <v>8073</v>
      </c>
    </row>
    <row r="31" spans="2:7" ht="12.75">
      <c r="B31" s="211">
        <v>17</v>
      </c>
      <c r="C31" s="208" t="s">
        <v>500</v>
      </c>
      <c r="D31" s="209"/>
      <c r="E31" s="209"/>
      <c r="F31" s="210"/>
      <c r="G31" s="207">
        <v>8919</v>
      </c>
    </row>
    <row r="32" spans="2:7" ht="12.75">
      <c r="B32" s="211">
        <v>18</v>
      </c>
      <c r="C32" s="208" t="s">
        <v>501</v>
      </c>
      <c r="D32" s="209"/>
      <c r="E32" s="209"/>
      <c r="F32" s="212"/>
      <c r="G32" s="207">
        <v>7161</v>
      </c>
    </row>
    <row r="33" spans="2:7" ht="12.75">
      <c r="B33" s="213">
        <v>19</v>
      </c>
      <c r="C33" s="208" t="s">
        <v>502</v>
      </c>
      <c r="D33" s="209"/>
      <c r="E33" s="209"/>
      <c r="F33" s="210"/>
      <c r="G33" s="207">
        <v>14561</v>
      </c>
    </row>
    <row r="34" spans="2:7" ht="12.75" customHeight="1">
      <c r="B34" s="214">
        <v>20</v>
      </c>
      <c r="C34" s="215" t="s">
        <v>503</v>
      </c>
      <c r="D34" s="216"/>
      <c r="E34" s="216"/>
      <c r="F34" s="217"/>
      <c r="G34" s="218">
        <v>10308</v>
      </c>
    </row>
    <row r="35" spans="2:7" ht="12.75">
      <c r="B35" s="525" t="s">
        <v>504</v>
      </c>
      <c r="C35" s="525"/>
      <c r="D35" s="525"/>
      <c r="E35" s="525"/>
      <c r="F35" s="525"/>
      <c r="G35" s="525"/>
    </row>
    <row r="36" spans="2:7" ht="13.5" customHeight="1">
      <c r="B36" s="219"/>
      <c r="G36" s="219"/>
    </row>
    <row r="37" spans="2:7" ht="12.75">
      <c r="B37" s="219"/>
      <c r="G37" s="219"/>
    </row>
    <row r="38" spans="2:7" ht="12.75">
      <c r="B38" s="219"/>
      <c r="G38" s="219"/>
    </row>
    <row r="39" spans="2:7" ht="12.75">
      <c r="B39" s="219"/>
      <c r="G39" s="219"/>
    </row>
    <row r="40" spans="2:7" ht="12.75" customHeight="1">
      <c r="B40" s="526" t="s">
        <v>413</v>
      </c>
      <c r="C40" s="526"/>
      <c r="D40" s="526"/>
      <c r="E40" s="526"/>
      <c r="F40" s="526"/>
      <c r="G40" s="220">
        <f>SUM(G15:G34)</f>
        <v>191177</v>
      </c>
    </row>
  </sheetData>
  <sheetProtection/>
  <mergeCells count="4">
    <mergeCell ref="B9:H9"/>
    <mergeCell ref="B14:G14"/>
    <mergeCell ref="B35:G35"/>
    <mergeCell ref="B40:F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H32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476" t="s">
        <v>625</v>
      </c>
      <c r="B1" s="476"/>
      <c r="C1" s="476"/>
      <c r="D1" s="476"/>
      <c r="E1" s="476"/>
      <c r="F1" s="476"/>
    </row>
    <row r="2" spans="5:6" ht="19.5" customHeight="1">
      <c r="E2" s="221"/>
      <c r="F2" s="221"/>
    </row>
    <row r="3" spans="5:8" ht="19.5" customHeight="1">
      <c r="E3" s="92"/>
      <c r="H3" s="112" t="s">
        <v>167</v>
      </c>
    </row>
    <row r="4" spans="1:8" ht="18.75" customHeight="1">
      <c r="A4" s="519" t="s">
        <v>365</v>
      </c>
      <c r="B4" s="519" t="s">
        <v>1</v>
      </c>
      <c r="C4" s="519" t="s">
        <v>2</v>
      </c>
      <c r="D4" s="519" t="s">
        <v>168</v>
      </c>
      <c r="E4" s="519" t="s">
        <v>505</v>
      </c>
      <c r="F4" s="519" t="s">
        <v>506</v>
      </c>
      <c r="G4" s="519"/>
      <c r="H4" s="519"/>
    </row>
    <row r="5" spans="1:8" ht="18.75" customHeight="1">
      <c r="A5" s="519"/>
      <c r="B5" s="519"/>
      <c r="C5" s="519"/>
      <c r="D5" s="519"/>
      <c r="E5" s="519"/>
      <c r="F5" s="113" t="s">
        <v>507</v>
      </c>
      <c r="G5" s="113" t="s">
        <v>508</v>
      </c>
      <c r="H5" s="113" t="s">
        <v>509</v>
      </c>
    </row>
    <row r="6" spans="1:8" s="222" customFormat="1" ht="7.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</row>
    <row r="7" spans="1:8" ht="21" customHeight="1">
      <c r="A7" s="527" t="s">
        <v>364</v>
      </c>
      <c r="B7" s="527"/>
      <c r="C7" s="527"/>
      <c r="D7" s="527"/>
      <c r="E7" s="527"/>
      <c r="F7" s="527"/>
      <c r="G7" s="527"/>
      <c r="H7" s="527"/>
    </row>
    <row r="8" spans="1:8" ht="19.5" customHeight="1">
      <c r="A8" s="280" t="s">
        <v>379</v>
      </c>
      <c r="B8" s="224">
        <v>700</v>
      </c>
      <c r="C8" s="224">
        <v>70004</v>
      </c>
      <c r="D8" s="224">
        <v>2650</v>
      </c>
      <c r="E8" s="279" t="s">
        <v>587</v>
      </c>
      <c r="F8" s="225">
        <v>102880</v>
      </c>
      <c r="G8" s="225"/>
      <c r="H8" s="225"/>
    </row>
    <row r="9" spans="1:8" ht="19.5" customHeight="1">
      <c r="A9" s="280" t="s">
        <v>380</v>
      </c>
      <c r="B9" s="224">
        <v>700</v>
      </c>
      <c r="C9" s="224">
        <v>70004</v>
      </c>
      <c r="D9" s="224">
        <v>2650</v>
      </c>
      <c r="E9" s="279" t="s">
        <v>582</v>
      </c>
      <c r="F9" s="306">
        <v>73800</v>
      </c>
      <c r="G9" s="225"/>
      <c r="H9" s="225"/>
    </row>
    <row r="10" spans="1:8" ht="38.25">
      <c r="A10" s="280" t="s">
        <v>381</v>
      </c>
      <c r="B10" s="224">
        <v>700</v>
      </c>
      <c r="C10" s="224">
        <v>70004</v>
      </c>
      <c r="D10" s="224">
        <v>2650</v>
      </c>
      <c r="E10" s="279" t="s">
        <v>583</v>
      </c>
      <c r="F10" s="225">
        <v>23910</v>
      </c>
      <c r="G10" s="225"/>
      <c r="H10" s="225"/>
    </row>
    <row r="11" spans="1:8" ht="19.5" customHeight="1">
      <c r="A11" s="280" t="s">
        <v>383</v>
      </c>
      <c r="B11" s="224">
        <v>700</v>
      </c>
      <c r="C11" s="224">
        <v>70004</v>
      </c>
      <c r="D11" s="224">
        <v>2650</v>
      </c>
      <c r="E11" s="279" t="s">
        <v>584</v>
      </c>
      <c r="F11" s="225">
        <v>2250</v>
      </c>
      <c r="G11" s="225"/>
      <c r="H11" s="225"/>
    </row>
    <row r="12" spans="1:8" ht="19.5" customHeight="1">
      <c r="A12" s="280"/>
      <c r="B12" s="224">
        <v>700</v>
      </c>
      <c r="C12" s="224">
        <v>70004</v>
      </c>
      <c r="D12" s="224">
        <v>2650</v>
      </c>
      <c r="E12" s="279" t="s">
        <v>586</v>
      </c>
      <c r="F12" s="225">
        <v>17160</v>
      </c>
      <c r="G12" s="225"/>
      <c r="H12" s="225"/>
    </row>
    <row r="13" spans="1:8" ht="19.5" customHeight="1">
      <c r="A13" s="280" t="s">
        <v>452</v>
      </c>
      <c r="B13" s="224">
        <v>921</v>
      </c>
      <c r="C13" s="224">
        <v>92109</v>
      </c>
      <c r="D13" s="224">
        <v>2480</v>
      </c>
      <c r="E13" s="146" t="s">
        <v>585</v>
      </c>
      <c r="F13" s="226"/>
      <c r="G13" s="225">
        <v>130000</v>
      </c>
      <c r="H13" s="225"/>
    </row>
    <row r="14" spans="1:8" ht="19.5" customHeight="1">
      <c r="A14" s="280" t="s">
        <v>385</v>
      </c>
      <c r="B14" s="224">
        <v>921</v>
      </c>
      <c r="C14" s="224">
        <v>92116</v>
      </c>
      <c r="D14" s="224">
        <v>2480</v>
      </c>
      <c r="E14" s="227" t="s">
        <v>510</v>
      </c>
      <c r="F14" s="226"/>
      <c r="G14" s="225">
        <v>100000</v>
      </c>
      <c r="H14" s="225"/>
    </row>
    <row r="15" spans="1:8" ht="127.5">
      <c r="A15" s="280" t="s">
        <v>388</v>
      </c>
      <c r="B15" s="228">
        <v>926</v>
      </c>
      <c r="C15" s="228">
        <v>92605</v>
      </c>
      <c r="D15" s="228">
        <v>2830</v>
      </c>
      <c r="E15" s="229" t="s">
        <v>511</v>
      </c>
      <c r="F15" s="230"/>
      <c r="G15" s="225"/>
      <c r="H15" s="225">
        <v>25000</v>
      </c>
    </row>
    <row r="16" spans="1:8" ht="12.75">
      <c r="A16" s="223"/>
      <c r="B16" s="223"/>
      <c r="C16" s="223"/>
      <c r="D16" s="223"/>
      <c r="E16" s="229" t="s">
        <v>512</v>
      </c>
      <c r="F16" s="230">
        <f>SUM(F8:F15)</f>
        <v>220000</v>
      </c>
      <c r="G16" s="230">
        <f>SUM(G8:G15)</f>
        <v>230000</v>
      </c>
      <c r="H16" s="230">
        <f>SUM(H8:H15)</f>
        <v>25000</v>
      </c>
    </row>
    <row r="17" spans="1:8" ht="21" customHeight="1">
      <c r="A17" s="528" t="s">
        <v>513</v>
      </c>
      <c r="B17" s="528"/>
      <c r="C17" s="528"/>
      <c r="D17" s="528"/>
      <c r="E17" s="528"/>
      <c r="F17" s="528"/>
      <c r="G17" s="528"/>
      <c r="H17" s="528"/>
    </row>
    <row r="18" spans="1:8" ht="21" customHeight="1">
      <c r="A18" s="282" t="s">
        <v>398</v>
      </c>
      <c r="B18" s="234">
        <v>801</v>
      </c>
      <c r="C18" s="235">
        <v>80101</v>
      </c>
      <c r="D18" s="235">
        <v>2540</v>
      </c>
      <c r="E18" s="146" t="s">
        <v>579</v>
      </c>
      <c r="F18" s="301"/>
      <c r="G18" s="302">
        <v>55000</v>
      </c>
      <c r="H18" s="301"/>
    </row>
    <row r="19" spans="1:8" ht="21" customHeight="1">
      <c r="A19" s="282" t="s">
        <v>400</v>
      </c>
      <c r="B19" s="234">
        <v>801</v>
      </c>
      <c r="C19" s="235">
        <v>80101</v>
      </c>
      <c r="D19" s="235">
        <v>2540</v>
      </c>
      <c r="E19" s="146" t="s">
        <v>580</v>
      </c>
      <c r="F19" s="301"/>
      <c r="G19" s="302">
        <v>64200</v>
      </c>
      <c r="H19" s="301"/>
    </row>
    <row r="20" spans="1:8" ht="19.5" customHeight="1">
      <c r="A20" s="281" t="s">
        <v>390</v>
      </c>
      <c r="B20" s="231">
        <v>801</v>
      </c>
      <c r="C20" s="232">
        <v>80104</v>
      </c>
      <c r="D20" s="232">
        <v>2540</v>
      </c>
      <c r="E20" s="227" t="s">
        <v>514</v>
      </c>
      <c r="F20" s="226"/>
      <c r="G20" s="230">
        <v>224640</v>
      </c>
      <c r="H20" s="230"/>
    </row>
    <row r="21" spans="1:8" ht="19.5" customHeight="1">
      <c r="A21" s="281" t="s">
        <v>392</v>
      </c>
      <c r="B21" s="231">
        <v>801</v>
      </c>
      <c r="C21" s="102">
        <v>80104</v>
      </c>
      <c r="D21" s="102">
        <v>2540</v>
      </c>
      <c r="E21" s="227" t="s">
        <v>515</v>
      </c>
      <c r="F21" s="226"/>
      <c r="G21" s="230">
        <v>195840</v>
      </c>
      <c r="H21" s="230"/>
    </row>
    <row r="22" spans="1:8" ht="19.5" customHeight="1">
      <c r="A22" s="281" t="s">
        <v>394</v>
      </c>
      <c r="B22" s="231">
        <v>801</v>
      </c>
      <c r="C22" s="102">
        <v>80104</v>
      </c>
      <c r="D22" s="102">
        <v>2540</v>
      </c>
      <c r="E22" s="227" t="s">
        <v>516</v>
      </c>
      <c r="F22" s="226"/>
      <c r="G22" s="230">
        <v>239040</v>
      </c>
      <c r="H22" s="230"/>
    </row>
    <row r="23" spans="1:8" ht="19.5" customHeight="1">
      <c r="A23" s="282" t="s">
        <v>396</v>
      </c>
      <c r="B23" s="234">
        <v>801</v>
      </c>
      <c r="C23" s="235">
        <v>80104</v>
      </c>
      <c r="D23" s="235">
        <v>2540</v>
      </c>
      <c r="E23" s="146" t="s">
        <v>576</v>
      </c>
      <c r="F23" s="226"/>
      <c r="G23" s="230">
        <v>151200</v>
      </c>
      <c r="H23" s="230"/>
    </row>
    <row r="24" spans="1:8" ht="19.5" customHeight="1">
      <c r="A24" s="282" t="s">
        <v>398</v>
      </c>
      <c r="B24" s="234">
        <v>801</v>
      </c>
      <c r="C24" s="235">
        <v>80104</v>
      </c>
      <c r="D24" s="235">
        <v>2540</v>
      </c>
      <c r="E24" s="146" t="s">
        <v>579</v>
      </c>
      <c r="F24" s="226"/>
      <c r="G24" s="230">
        <v>5760</v>
      </c>
      <c r="H24" s="230"/>
    </row>
    <row r="25" spans="1:8" ht="19.5" customHeight="1">
      <c r="A25" s="282" t="s">
        <v>400</v>
      </c>
      <c r="B25" s="234">
        <v>801</v>
      </c>
      <c r="C25" s="235">
        <v>80104</v>
      </c>
      <c r="D25" s="235">
        <v>2540</v>
      </c>
      <c r="E25" s="146" t="s">
        <v>580</v>
      </c>
      <c r="F25" s="226"/>
      <c r="G25" s="230">
        <v>2880</v>
      </c>
      <c r="H25" s="230"/>
    </row>
    <row r="26" spans="1:8" ht="63.75">
      <c r="A26" s="282" t="s">
        <v>577</v>
      </c>
      <c r="B26" s="234">
        <v>851</v>
      </c>
      <c r="C26" s="234">
        <v>85154</v>
      </c>
      <c r="D26" s="234">
        <v>2820</v>
      </c>
      <c r="E26" s="239" t="s">
        <v>517</v>
      </c>
      <c r="F26" s="236"/>
      <c r="G26" s="236"/>
      <c r="H26" s="236">
        <v>9000</v>
      </c>
    </row>
    <row r="27" spans="1:8" ht="51">
      <c r="A27" s="282" t="s">
        <v>578</v>
      </c>
      <c r="B27" s="234">
        <v>854</v>
      </c>
      <c r="C27" s="234">
        <v>85412</v>
      </c>
      <c r="D27" s="234">
        <v>2820</v>
      </c>
      <c r="E27" s="237" t="s">
        <v>518</v>
      </c>
      <c r="F27" s="230"/>
      <c r="G27" s="236"/>
      <c r="H27" s="236">
        <v>7000</v>
      </c>
    </row>
    <row r="28" spans="1:8" ht="12.75">
      <c r="A28" s="238"/>
      <c r="B28" s="233"/>
      <c r="C28" s="233"/>
      <c r="D28" s="233"/>
      <c r="E28" s="239" t="s">
        <v>512</v>
      </c>
      <c r="F28" s="240"/>
      <c r="G28" s="236">
        <f>SUM(G18:G27)</f>
        <v>938560</v>
      </c>
      <c r="H28" s="236">
        <f>SUM(H20:H27)</f>
        <v>16000</v>
      </c>
    </row>
    <row r="29" spans="1:8" ht="19.5" customHeight="1">
      <c r="A29" s="529" t="s">
        <v>519</v>
      </c>
      <c r="B29" s="529"/>
      <c r="C29" s="529"/>
      <c r="D29" s="529"/>
      <c r="E29" s="529"/>
      <c r="F29" s="226">
        <f>SUM(,F28,F16)</f>
        <v>220000</v>
      </c>
      <c r="G29" s="226">
        <f>SUM(,G28,G16)</f>
        <v>1168560</v>
      </c>
      <c r="H29" s="226">
        <f>SUM(,H28,H16)</f>
        <v>41000</v>
      </c>
    </row>
    <row r="32" ht="14.25">
      <c r="A32" s="241" t="s">
        <v>520</v>
      </c>
    </row>
  </sheetData>
  <sheetProtection/>
  <mergeCells count="10">
    <mergeCell ref="A7:H7"/>
    <mergeCell ref="A17:H17"/>
    <mergeCell ref="A29:E29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8
do uchwały Rady Gminy
nr...............
z dnia......................r.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J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242" customWidth="1"/>
    <col min="2" max="2" width="29.875" style="242" customWidth="1"/>
    <col min="3" max="3" width="12.00390625" style="242" customWidth="1"/>
    <col min="4" max="4" width="11.625" style="242" customWidth="1"/>
    <col min="5" max="5" width="10.75390625" style="242" customWidth="1"/>
    <col min="6" max="6" width="12.75390625" style="242" customWidth="1"/>
    <col min="7" max="7" width="10.75390625" style="242" customWidth="1"/>
    <col min="8" max="8" width="11.625" style="242" customWidth="1"/>
    <col min="9" max="9" width="10.75390625" style="242" customWidth="1"/>
    <col min="10" max="10" width="15.625" style="242" customWidth="1"/>
    <col min="11" max="16384" width="9.125" style="242" customWidth="1"/>
  </cols>
  <sheetData>
    <row r="1" spans="1:10" ht="16.5">
      <c r="A1" s="533" t="s">
        <v>626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16.5">
      <c r="A2" s="533"/>
      <c r="B2" s="533"/>
      <c r="C2" s="533"/>
      <c r="D2" s="533"/>
      <c r="E2" s="533"/>
      <c r="F2" s="533"/>
      <c r="G2" s="533"/>
      <c r="H2" s="533"/>
      <c r="I2" s="533"/>
      <c r="J2" s="533"/>
    </row>
    <row r="3" spans="1:10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9.75" customHeight="1">
      <c r="A4" s="244"/>
      <c r="B4" s="244"/>
      <c r="C4" s="244"/>
      <c r="D4" s="244"/>
      <c r="E4" s="244"/>
      <c r="F4" s="244"/>
      <c r="G4" s="244"/>
      <c r="H4" s="244"/>
      <c r="I4" s="244"/>
      <c r="J4" s="245" t="s">
        <v>167</v>
      </c>
    </row>
    <row r="5" spans="1:10" ht="15" customHeight="1">
      <c r="A5" s="534" t="s">
        <v>365</v>
      </c>
      <c r="B5" s="534" t="s">
        <v>521</v>
      </c>
      <c r="C5" s="531" t="s">
        <v>522</v>
      </c>
      <c r="D5" s="531" t="s">
        <v>523</v>
      </c>
      <c r="E5" s="531"/>
      <c r="F5" s="531"/>
      <c r="G5" s="531"/>
      <c r="H5" s="531" t="s">
        <v>524</v>
      </c>
      <c r="I5" s="531"/>
      <c r="J5" s="531" t="s">
        <v>525</v>
      </c>
    </row>
    <row r="6" spans="1:10" ht="15" customHeight="1">
      <c r="A6" s="534"/>
      <c r="B6" s="534"/>
      <c r="C6" s="531"/>
      <c r="D6" s="531" t="s">
        <v>526</v>
      </c>
      <c r="E6" s="531" t="s">
        <v>170</v>
      </c>
      <c r="F6" s="531"/>
      <c r="G6" s="531"/>
      <c r="H6" s="531" t="s">
        <v>526</v>
      </c>
      <c r="I6" s="531" t="s">
        <v>527</v>
      </c>
      <c r="J6" s="531"/>
    </row>
    <row r="7" spans="1:10" ht="15" customHeight="1">
      <c r="A7" s="534"/>
      <c r="B7" s="534"/>
      <c r="C7" s="531"/>
      <c r="D7" s="531"/>
      <c r="E7" s="532" t="s">
        <v>528</v>
      </c>
      <c r="F7" s="531" t="s">
        <v>170</v>
      </c>
      <c r="G7" s="531"/>
      <c r="H7" s="531"/>
      <c r="I7" s="531"/>
      <c r="J7" s="531"/>
    </row>
    <row r="8" spans="1:10" ht="20.25" customHeight="1">
      <c r="A8" s="534"/>
      <c r="B8" s="534"/>
      <c r="C8" s="531"/>
      <c r="D8" s="531"/>
      <c r="E8" s="532"/>
      <c r="F8" s="246" t="s">
        <v>529</v>
      </c>
      <c r="G8" s="246" t="s">
        <v>530</v>
      </c>
      <c r="H8" s="531"/>
      <c r="I8" s="531"/>
      <c r="J8" s="531"/>
    </row>
    <row r="9" spans="1:10" ht="14.25" customHeight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</row>
    <row r="10" spans="1:10" ht="21.75" customHeight="1">
      <c r="A10" s="248" t="s">
        <v>440</v>
      </c>
      <c r="B10" s="249" t="s">
        <v>531</v>
      </c>
      <c r="C10" s="250">
        <f>SUM(C12:C15)</f>
        <v>-250000</v>
      </c>
      <c r="D10" s="250">
        <f>D12</f>
        <v>1467000</v>
      </c>
      <c r="E10" s="250">
        <v>220000</v>
      </c>
      <c r="F10" s="250">
        <v>220000</v>
      </c>
      <c r="G10" s="250">
        <f>SUM(G12:G15)</f>
        <v>0</v>
      </c>
      <c r="H10" s="250">
        <f>SUM(H12:H15)</f>
        <v>1367000</v>
      </c>
      <c r="I10" s="250">
        <f>SUM(I12:I15)</f>
        <v>0</v>
      </c>
      <c r="J10" s="250">
        <f>SUM(J12:J15)</f>
        <v>-150000</v>
      </c>
    </row>
    <row r="11" spans="1:10" ht="21.75" customHeight="1">
      <c r="A11" s="251"/>
      <c r="B11" s="252" t="s">
        <v>172</v>
      </c>
      <c r="C11" s="253"/>
      <c r="D11" s="253"/>
      <c r="E11" s="253"/>
      <c r="F11" s="253"/>
      <c r="G11" s="253"/>
      <c r="H11" s="253"/>
      <c r="I11" s="253"/>
      <c r="J11" s="253"/>
    </row>
    <row r="12" spans="1:10" ht="41.25" customHeight="1">
      <c r="A12" s="251"/>
      <c r="B12" s="254" t="s">
        <v>532</v>
      </c>
      <c r="C12" s="253">
        <v>-250000</v>
      </c>
      <c r="D12" s="253">
        <v>1467000</v>
      </c>
      <c r="E12" s="253">
        <v>220000</v>
      </c>
      <c r="F12" s="253">
        <v>220000</v>
      </c>
      <c r="G12" s="253"/>
      <c r="H12" s="253">
        <v>1367000</v>
      </c>
      <c r="I12" s="253"/>
      <c r="J12" s="253">
        <v>-150000</v>
      </c>
    </row>
    <row r="13" spans="1:10" ht="21.75" customHeight="1">
      <c r="A13" s="251"/>
      <c r="B13" s="255" t="s">
        <v>379</v>
      </c>
      <c r="C13" s="253"/>
      <c r="D13" s="253"/>
      <c r="E13" s="253"/>
      <c r="F13" s="253"/>
      <c r="G13" s="253"/>
      <c r="H13" s="253"/>
      <c r="I13" s="253"/>
      <c r="J13" s="253"/>
    </row>
    <row r="14" spans="1:10" ht="21.75" customHeight="1">
      <c r="A14" s="251"/>
      <c r="B14" s="255" t="s">
        <v>380</v>
      </c>
      <c r="C14" s="253"/>
      <c r="D14" s="253"/>
      <c r="E14" s="253"/>
      <c r="F14" s="253"/>
      <c r="G14" s="253"/>
      <c r="H14" s="253"/>
      <c r="I14" s="253"/>
      <c r="J14" s="253"/>
    </row>
    <row r="15" spans="1:10" ht="21.75" customHeight="1">
      <c r="A15" s="256"/>
      <c r="B15" s="257" t="s">
        <v>381</v>
      </c>
      <c r="C15" s="258"/>
      <c r="D15" s="258"/>
      <c r="E15" s="258"/>
      <c r="F15" s="258"/>
      <c r="G15" s="258"/>
      <c r="H15" s="258"/>
      <c r="I15" s="258"/>
      <c r="J15" s="258"/>
    </row>
    <row r="16" spans="1:10" s="260" customFormat="1" ht="21.75" customHeight="1">
      <c r="A16" s="530" t="s">
        <v>413</v>
      </c>
      <c r="B16" s="530"/>
      <c r="C16" s="259">
        <f>SUM(C10)</f>
        <v>-250000</v>
      </c>
      <c r="D16" s="259">
        <f aca="true" t="shared" si="0" ref="D16:J16">SUM(D10)</f>
        <v>1467000</v>
      </c>
      <c r="E16" s="259">
        <f t="shared" si="0"/>
        <v>220000</v>
      </c>
      <c r="F16" s="259">
        <f t="shared" si="0"/>
        <v>220000</v>
      </c>
      <c r="G16" s="259">
        <f t="shared" si="0"/>
        <v>0</v>
      </c>
      <c r="H16" s="259">
        <f t="shared" si="0"/>
        <v>1367000</v>
      </c>
      <c r="I16" s="259">
        <f t="shared" si="0"/>
        <v>0</v>
      </c>
      <c r="J16" s="259">
        <f t="shared" si="0"/>
        <v>-150000</v>
      </c>
    </row>
    <row r="17" ht="14.25" customHeight="1"/>
    <row r="18" ht="12.75">
      <c r="A18" s="261"/>
    </row>
    <row r="19" ht="12.75">
      <c r="A19" s="261"/>
    </row>
    <row r="20" ht="12.75">
      <c r="A20" s="261"/>
    </row>
    <row r="21" ht="12.75">
      <c r="A21" s="261"/>
    </row>
  </sheetData>
  <sheetProtection/>
  <mergeCells count="15">
    <mergeCell ref="A1:J1"/>
    <mergeCell ref="A2:J2"/>
    <mergeCell ref="A5:A8"/>
    <mergeCell ref="B5:B8"/>
    <mergeCell ref="C5:C8"/>
    <mergeCell ref="D5:G5"/>
    <mergeCell ref="H5:I5"/>
    <mergeCell ref="J5:J8"/>
    <mergeCell ref="A16:B16"/>
    <mergeCell ref="H6:H8"/>
    <mergeCell ref="I6:I8"/>
    <mergeCell ref="E7:E8"/>
    <mergeCell ref="F7:G7"/>
    <mergeCell ref="D6:D8"/>
    <mergeCell ref="E6:G6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9
do uchwały Rady Gminy 
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2011-11-14T09:51:09Z</cp:lastPrinted>
  <dcterms:modified xsi:type="dcterms:W3CDTF">2011-11-14T12:19:07Z</dcterms:modified>
  <cp:category/>
  <cp:version/>
  <cp:contentType/>
  <cp:contentStatus/>
</cp:coreProperties>
</file>