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986" activeTab="0"/>
  </bookViews>
  <sheets>
    <sheet name="Arkusz1" sheetId="1" r:id="rId1"/>
  </sheets>
  <definedNames>
    <definedName name="_xlnm.Print_Area" localSheetId="0">'Arkusz1'!$A$2:$S$45</definedName>
  </definedNames>
  <calcPr fullCalcOnLoad="1"/>
</workbook>
</file>

<file path=xl/sharedStrings.xml><?xml version="1.0" encoding="utf-8"?>
<sst xmlns="http://schemas.openxmlformats.org/spreadsheetml/2006/main" count="94" uniqueCount="70">
  <si>
    <t>REALIZACJA  INWESTYCJI GMINNYCH  ZA I PÓŁROCZE  2017</t>
  </si>
  <si>
    <t>Lp.</t>
  </si>
  <si>
    <t>Dz.</t>
  </si>
  <si>
    <t>Rozdz.</t>
  </si>
  <si>
    <t xml:space="preserve">Nazwa zadania </t>
  </si>
  <si>
    <t>PLAN NA 2017 r.</t>
  </si>
  <si>
    <t>WYKONANIE ZADAŃ INWESTYCYJNYCH Z  NASTEPUJĄCYCH ŚRODKÓW</t>
  </si>
  <si>
    <t>% 8:5</t>
  </si>
  <si>
    <t>% 8:6</t>
  </si>
  <si>
    <t>% 12:5</t>
  </si>
  <si>
    <t>UWAGI</t>
  </si>
  <si>
    <t>Ogółem:</t>
  </si>
  <si>
    <t>Środki własne i kredyty</t>
  </si>
  <si>
    <t>Inne</t>
  </si>
  <si>
    <t>Własne Gminy</t>
  </si>
  <si>
    <t>Kredytów i pożyczek</t>
  </si>
  <si>
    <t>Środki z GFOŚ</t>
  </si>
  <si>
    <t>Środków poch. ze środków UE</t>
  </si>
  <si>
    <t>Razem wykonanie:</t>
  </si>
  <si>
    <t>010</t>
  </si>
  <si>
    <t>01010</t>
  </si>
  <si>
    <t>Dokumentacja -Wodociąg Borowski Las</t>
  </si>
  <si>
    <t>Budowa przyłącza wodociągowego w Kozłowie Orzoł</t>
  </si>
  <si>
    <t xml:space="preserve">ROLNICTWO I ŁOWIECTWO </t>
  </si>
  <si>
    <t>60016</t>
  </si>
  <si>
    <t xml:space="preserve">Remont i modernizacja drogi gminnej w Burszewie </t>
  </si>
  <si>
    <t xml:space="preserve">Zagospodarowanie części nabrzeża j. Lampackiego , ul. Zamkowa w Sorkwitach </t>
  </si>
  <si>
    <t xml:space="preserve">Przebudowa ul. Jeziornej w Warpunach  </t>
  </si>
  <si>
    <t>Modernizacja drogi osiedlowej w Sorkwitach</t>
  </si>
  <si>
    <t>TRANSPORT I ŁĄCZNOŚĆ</t>
  </si>
  <si>
    <t>700</t>
  </si>
  <si>
    <t>70095</t>
  </si>
  <si>
    <t xml:space="preserve">Dokumentacja na wykonanie pomostu w Rybnie </t>
  </si>
  <si>
    <t>70005</t>
  </si>
  <si>
    <t xml:space="preserve">Dokumentacja na wykonanie pomostu w Rozogach </t>
  </si>
  <si>
    <t>Wykonanie placu utwardzonego z polbruku przy wiacie na boisku w Kozłowie</t>
  </si>
  <si>
    <t>Wykonanie placu utwardzonego z polbruku przy wiacie na boisku w Szymanowie</t>
  </si>
  <si>
    <t>Wykonanie placu utwardzonego z polbruku przy wiacie na boisku w Jędrychowie</t>
  </si>
  <si>
    <t>Dokumentacja na wykonanie pomostu w Kozłowie</t>
  </si>
  <si>
    <t>GOSPODARKA MIESZKANIOWA</t>
  </si>
  <si>
    <t>75023</t>
  </si>
  <si>
    <t>Zakup urządzenia „Firewall” do Urzędu Gminy w Sorkwitach</t>
  </si>
  <si>
    <t>ADMINISTRACJA PUBLICZNA</t>
  </si>
  <si>
    <t>75412</t>
  </si>
  <si>
    <t xml:space="preserve">Termomodernizacja remizy OSP w Gizewie </t>
  </si>
  <si>
    <t>BEZPIECZEŃSTWO PUBLICZNE I OCHRONA PRZECIWPOŻAROWA</t>
  </si>
  <si>
    <t>80101</t>
  </si>
  <si>
    <t>Budowa sali gimnastycznej przy Zespole szkół Zyndaki2</t>
  </si>
  <si>
    <t>Przebudowa sal lekcyjnych w Budynku Gimnazjum w Sorkwitach</t>
  </si>
  <si>
    <t>Wykonanie odwodnienia w Budynku Zespołu Szkół Zyndaki 2</t>
  </si>
  <si>
    <t>Zakup zmywarki do Zespołu Szkół Zyndaki2</t>
  </si>
  <si>
    <t>OŚWIATA I WYCHOWANIE</t>
  </si>
  <si>
    <t>90015</t>
  </si>
  <si>
    <t>Budowa przyłącza elektrycznego w -plac zabaw Stary Gieląd</t>
  </si>
  <si>
    <t>Budowa przyłącza elektrycznego-boisko w Choszczewie</t>
  </si>
  <si>
    <t>90019</t>
  </si>
  <si>
    <t>Budowa przydomowych oczyszczalni ścieków</t>
  </si>
  <si>
    <t>Budowa przyłącza wodociągowego w Kozłowie (do P. Orzoł)</t>
  </si>
  <si>
    <t>Budowa kanalizacji sanitarnej w miejscowości  Pustniki</t>
  </si>
  <si>
    <t>GOSPODARKA KOMUNALNA I OCHRONA ŚRODOWISKA</t>
  </si>
  <si>
    <t>92109</t>
  </si>
  <si>
    <t xml:space="preserve">Termomodernizacja świetlicy wiejskiej w Gizewie oraz modernizacja ogrzewania świetlicy wiejskiej w Rozogach </t>
  </si>
  <si>
    <t xml:space="preserve">Dokumentacja na wykonanie modernizacji ogrzewania świetlicy wiejskiej w Warpunach </t>
  </si>
  <si>
    <t xml:space="preserve">KULTURA I OCHRONA DZIEDZICTWA NARODOWEGO </t>
  </si>
  <si>
    <t>RAZEM</t>
  </si>
  <si>
    <t xml:space="preserve">   </t>
  </si>
  <si>
    <t xml:space="preserve">Wójt Gminy Sorkwity </t>
  </si>
  <si>
    <t xml:space="preserve">  </t>
  </si>
  <si>
    <t xml:space="preserve">Józef Maciejewski </t>
  </si>
  <si>
    <t>Załącznik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</si>
</sst>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35" borderId="11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49" fontId="25" fillId="35" borderId="12" xfId="0" applyNumberFormat="1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top" wrapText="1"/>
    </xf>
    <xf numFmtId="0" fontId="25" fillId="35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164" fontId="24" fillId="35" borderId="11" xfId="0" applyNumberFormat="1" applyFont="1" applyFill="1" applyBorder="1" applyAlignment="1">
      <alignment horizontal="center" vertical="center" wrapText="1"/>
    </xf>
    <xf numFmtId="164" fontId="24" fillId="35" borderId="12" xfId="0" applyNumberFormat="1" applyFont="1" applyFill="1" applyBorder="1" applyAlignment="1">
      <alignment horizontal="center" vertical="center" wrapText="1"/>
    </xf>
    <xf numFmtId="164" fontId="24" fillId="35" borderId="15" xfId="0" applyNumberFormat="1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top"/>
    </xf>
    <xf numFmtId="0" fontId="25" fillId="35" borderId="17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33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1" fontId="28" fillId="0" borderId="27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7" fillId="0" borderId="0" xfId="0" applyFont="1" applyAlignment="1">
      <alignment/>
    </xf>
    <xf numFmtId="1" fontId="29" fillId="0" borderId="17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29" xfId="0" applyNumberFormat="1" applyFont="1" applyBorder="1" applyAlignment="1">
      <alignment vertical="center" wrapText="1"/>
    </xf>
    <xf numFmtId="0" fontId="29" fillId="0" borderId="18" xfId="0" applyFont="1" applyBorder="1" applyAlignment="1">
      <alignment horizontal="center"/>
    </xf>
    <xf numFmtId="4" fontId="29" fillId="0" borderId="18" xfId="0" applyNumberFormat="1" applyFont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center"/>
    </xf>
    <xf numFmtId="4" fontId="29" fillId="0" borderId="21" xfId="0" applyNumberFormat="1" applyFont="1" applyBorder="1" applyAlignment="1">
      <alignment horizontal="right" vertical="center"/>
    </xf>
    <xf numFmtId="2" fontId="29" fillId="0" borderId="18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1" fontId="29" fillId="35" borderId="30" xfId="0" applyNumberFormat="1" applyFont="1" applyFill="1" applyBorder="1" applyAlignment="1">
      <alignment horizontal="center"/>
    </xf>
    <xf numFmtId="1" fontId="21" fillId="35" borderId="30" xfId="0" applyNumberFormat="1" applyFont="1" applyFill="1" applyBorder="1" applyAlignment="1">
      <alignment horizontal="center"/>
    </xf>
    <xf numFmtId="49" fontId="21" fillId="35" borderId="30" xfId="0" applyNumberFormat="1" applyFont="1" applyFill="1" applyBorder="1" applyAlignment="1">
      <alignment horizontal="center"/>
    </xf>
    <xf numFmtId="49" fontId="21" fillId="35" borderId="30" xfId="0" applyNumberFormat="1" applyFont="1" applyFill="1" applyBorder="1" applyAlignment="1">
      <alignment vertical="center" wrapText="1"/>
    </xf>
    <xf numFmtId="0" fontId="29" fillId="0" borderId="30" xfId="0" applyFont="1" applyBorder="1" applyAlignment="1">
      <alignment horizontal="center"/>
    </xf>
    <xf numFmtId="4" fontId="21" fillId="35" borderId="30" xfId="0" applyNumberFormat="1" applyFont="1" applyFill="1" applyBorder="1" applyAlignment="1">
      <alignment horizontal="right" vertical="center" wrapText="1"/>
    </xf>
    <xf numFmtId="2" fontId="21" fillId="35" borderId="30" xfId="0" applyNumberFormat="1" applyFont="1" applyFill="1" applyBorder="1" applyAlignment="1">
      <alignment horizontal="right"/>
    </xf>
    <xf numFmtId="0" fontId="21" fillId="35" borderId="30" xfId="0" applyFont="1" applyFill="1" applyBorder="1" applyAlignment="1">
      <alignment horizontal="right"/>
    </xf>
    <xf numFmtId="1" fontId="29" fillId="0" borderId="31" xfId="0" applyNumberFormat="1" applyFont="1" applyBorder="1" applyAlignment="1">
      <alignment horizontal="center" vertical="center"/>
    </xf>
    <xf numFmtId="1" fontId="29" fillId="0" borderId="28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/>
    </xf>
    <xf numFmtId="4" fontId="29" fillId="0" borderId="28" xfId="0" applyNumberFormat="1" applyFont="1" applyBorder="1" applyAlignment="1">
      <alignment horizontal="right" vertical="center" wrapText="1"/>
    </xf>
    <xf numFmtId="4" fontId="29" fillId="0" borderId="28" xfId="0" applyNumberFormat="1" applyFont="1" applyBorder="1" applyAlignment="1">
      <alignment horizontal="center"/>
    </xf>
    <xf numFmtId="2" fontId="29" fillId="0" borderId="32" xfId="0" applyNumberFormat="1" applyFont="1" applyBorder="1" applyAlignment="1">
      <alignment horizontal="right"/>
    </xf>
    <xf numFmtId="2" fontId="29" fillId="0" borderId="33" xfId="0" applyNumberFormat="1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1" fontId="29" fillId="33" borderId="35" xfId="0" applyNumberFormat="1" applyFont="1" applyFill="1" applyBorder="1" applyAlignment="1">
      <alignment horizontal="center"/>
    </xf>
    <xf numFmtId="49" fontId="29" fillId="0" borderId="35" xfId="0" applyNumberFormat="1" applyFont="1" applyBorder="1" applyAlignment="1">
      <alignment vertical="center"/>
    </xf>
    <xf numFmtId="4" fontId="29" fillId="0" borderId="29" xfId="0" applyNumberFormat="1" applyFont="1" applyBorder="1" applyAlignment="1">
      <alignment/>
    </xf>
    <xf numFmtId="4" fontId="29" fillId="33" borderId="35" xfId="0" applyNumberFormat="1" applyFont="1" applyFill="1" applyBorder="1" applyAlignment="1">
      <alignment horizontal="right" vertical="center" wrapText="1"/>
    </xf>
    <xf numFmtId="4" fontId="29" fillId="0" borderId="35" xfId="0" applyNumberFormat="1" applyFont="1" applyBorder="1" applyAlignment="1">
      <alignment horizontal="center"/>
    </xf>
    <xf numFmtId="4" fontId="29" fillId="0" borderId="36" xfId="0" applyNumberFormat="1" applyFont="1" applyBorder="1" applyAlignment="1">
      <alignment horizontal="right" vertical="center"/>
    </xf>
    <xf numFmtId="2" fontId="29" fillId="0" borderId="36" xfId="0" applyNumberFormat="1" applyFont="1" applyBorder="1" applyAlignment="1">
      <alignment horizontal="right" vertical="center"/>
    </xf>
    <xf numFmtId="0" fontId="29" fillId="0" borderId="35" xfId="0" applyFont="1" applyBorder="1" applyAlignment="1">
      <alignment horizontal="right"/>
    </xf>
    <xf numFmtId="49" fontId="29" fillId="0" borderId="29" xfId="0" applyNumberFormat="1" applyFont="1" applyBorder="1" applyAlignment="1">
      <alignment vertical="center"/>
    </xf>
    <xf numFmtId="2" fontId="21" fillId="35" borderId="30" xfId="0" applyNumberFormat="1" applyFont="1" applyFill="1" applyBorder="1" applyAlignment="1">
      <alignment horizontal="right" vertical="center"/>
    </xf>
    <xf numFmtId="1" fontId="29" fillId="33" borderId="37" xfId="0" applyNumberFormat="1" applyFont="1" applyFill="1" applyBorder="1" applyAlignment="1">
      <alignment horizontal="center"/>
    </xf>
    <xf numFmtId="1" fontId="29" fillId="33" borderId="36" xfId="0" applyNumberFormat="1" applyFont="1" applyFill="1" applyBorder="1" applyAlignment="1">
      <alignment horizontal="center"/>
    </xf>
    <xf numFmtId="49" fontId="29" fillId="33" borderId="36" xfId="0" applyNumberFormat="1" applyFont="1" applyFill="1" applyBorder="1" applyAlignment="1">
      <alignment horizontal="center"/>
    </xf>
    <xf numFmtId="0" fontId="29" fillId="0" borderId="36" xfId="0" applyFont="1" applyBorder="1" applyAlignment="1">
      <alignment horizontal="center"/>
    </xf>
    <xf numFmtId="4" fontId="29" fillId="33" borderId="36" xfId="0" applyNumberFormat="1" applyFont="1" applyFill="1" applyBorder="1" applyAlignment="1">
      <alignment horizontal="right" vertical="center" wrapText="1"/>
    </xf>
    <xf numFmtId="4" fontId="29" fillId="0" borderId="36" xfId="0" applyNumberFormat="1" applyFont="1" applyBorder="1" applyAlignment="1">
      <alignment horizontal="center"/>
    </xf>
    <xf numFmtId="4" fontId="29" fillId="0" borderId="36" xfId="0" applyNumberFormat="1" applyFont="1" applyBorder="1" applyAlignment="1">
      <alignment horizontal="right"/>
    </xf>
    <xf numFmtId="2" fontId="29" fillId="0" borderId="38" xfId="0" applyNumberFormat="1" applyFont="1" applyBorder="1" applyAlignment="1">
      <alignment horizontal="right"/>
    </xf>
    <xf numFmtId="2" fontId="29" fillId="0" borderId="21" xfId="0" applyNumberFormat="1" applyFont="1" applyBorder="1" applyAlignment="1">
      <alignment horizontal="right"/>
    </xf>
    <xf numFmtId="2" fontId="29" fillId="0" borderId="39" xfId="0" applyNumberFormat="1" applyFont="1" applyBorder="1" applyAlignment="1">
      <alignment horizontal="right"/>
    </xf>
    <xf numFmtId="0" fontId="29" fillId="0" borderId="4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4" fontId="29" fillId="0" borderId="29" xfId="0" applyNumberFormat="1" applyFont="1" applyBorder="1" applyAlignment="1">
      <alignment wrapText="1"/>
    </xf>
    <xf numFmtId="4" fontId="29" fillId="0" borderId="35" xfId="0" applyNumberFormat="1" applyFont="1" applyBorder="1" applyAlignment="1">
      <alignment horizontal="right" vertical="center"/>
    </xf>
    <xf numFmtId="2" fontId="29" fillId="0" borderId="35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/>
    </xf>
    <xf numFmtId="0" fontId="27" fillId="0" borderId="0" xfId="0" applyFont="1" applyBorder="1" applyAlignment="1">
      <alignment/>
    </xf>
    <xf numFmtId="4" fontId="29" fillId="0" borderId="29" xfId="0" applyNumberFormat="1" applyFont="1" applyBorder="1" applyAlignment="1">
      <alignment horizontal="right" wrapText="1"/>
    </xf>
    <xf numFmtId="49" fontId="29" fillId="35" borderId="30" xfId="0" applyNumberFormat="1" applyFont="1" applyFill="1" applyBorder="1" applyAlignment="1">
      <alignment horizontal="center"/>
    </xf>
    <xf numFmtId="49" fontId="29" fillId="33" borderId="35" xfId="0" applyNumberFormat="1" applyFont="1" applyFill="1" applyBorder="1" applyAlignment="1">
      <alignment horizontal="center"/>
    </xf>
    <xf numFmtId="4" fontId="29" fillId="0" borderId="41" xfId="0" applyNumberFormat="1" applyFont="1" applyBorder="1" applyAlignment="1">
      <alignment horizontal="right" vertical="center"/>
    </xf>
    <xf numFmtId="2" fontId="29" fillId="0" borderId="42" xfId="0" applyNumberFormat="1" applyFont="1" applyBorder="1" applyAlignment="1">
      <alignment horizontal="right" vertical="center"/>
    </xf>
    <xf numFmtId="2" fontId="29" fillId="0" borderId="43" xfId="0" applyNumberFormat="1" applyFont="1" applyBorder="1" applyAlignment="1">
      <alignment horizontal="right" vertical="center"/>
    </xf>
    <xf numFmtId="2" fontId="29" fillId="0" borderId="44" xfId="0" applyNumberFormat="1" applyFont="1" applyBorder="1" applyAlignment="1">
      <alignment horizontal="right" vertical="center"/>
    </xf>
    <xf numFmtId="0" fontId="21" fillId="0" borderId="45" xfId="0" applyFont="1" applyBorder="1" applyAlignment="1">
      <alignment horizontal="right"/>
    </xf>
    <xf numFmtId="1" fontId="21" fillId="35" borderId="11" xfId="0" applyNumberFormat="1" applyFont="1" applyFill="1" applyBorder="1" applyAlignment="1">
      <alignment horizontal="center"/>
    </xf>
    <xf numFmtId="1" fontId="21" fillId="35" borderId="12" xfId="0" applyNumberFormat="1" applyFont="1" applyFill="1" applyBorder="1" applyAlignment="1">
      <alignment horizontal="center"/>
    </xf>
    <xf numFmtId="49" fontId="29" fillId="35" borderId="24" xfId="0" applyNumberFormat="1" applyFont="1" applyFill="1" applyBorder="1" applyAlignment="1">
      <alignment horizontal="center"/>
    </xf>
    <xf numFmtId="49" fontId="21" fillId="35" borderId="11" xfId="0" applyNumberFormat="1" applyFont="1" applyFill="1" applyBorder="1" applyAlignment="1">
      <alignment vertical="center" wrapText="1"/>
    </xf>
    <xf numFmtId="0" fontId="29" fillId="0" borderId="24" xfId="0" applyFont="1" applyBorder="1" applyAlignment="1">
      <alignment horizontal="center"/>
    </xf>
    <xf numFmtId="4" fontId="21" fillId="35" borderId="11" xfId="0" applyNumberFormat="1" applyFont="1" applyFill="1" applyBorder="1" applyAlignment="1">
      <alignment horizontal="right" vertical="center" wrapText="1"/>
    </xf>
    <xf numFmtId="0" fontId="21" fillId="35" borderId="26" xfId="0" applyFont="1" applyFill="1" applyBorder="1" applyAlignment="1">
      <alignment horizontal="right"/>
    </xf>
    <xf numFmtId="49" fontId="21" fillId="36" borderId="11" xfId="0" applyNumberFormat="1" applyFont="1" applyFill="1" applyBorder="1" applyAlignment="1">
      <alignment horizontal="center" vertical="center"/>
    </xf>
    <xf numFmtId="0" fontId="21" fillId="37" borderId="27" xfId="0" applyFont="1" applyFill="1" applyBorder="1" applyAlignment="1">
      <alignment horizontal="center"/>
    </xf>
    <xf numFmtId="4" fontId="21" fillId="36" borderId="11" xfId="0" applyNumberFormat="1" applyFont="1" applyFill="1" applyBorder="1" applyAlignment="1">
      <alignment horizontal="right" vertical="center" wrapText="1"/>
    </xf>
    <xf numFmtId="2" fontId="21" fillId="36" borderId="30" xfId="0" applyNumberFormat="1" applyFont="1" applyFill="1" applyBorder="1" applyAlignment="1">
      <alignment horizontal="right" vertical="center"/>
    </xf>
    <xf numFmtId="3" fontId="21" fillId="36" borderId="26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top"/>
    </xf>
    <xf numFmtId="4" fontId="29" fillId="0" borderId="23" xfId="0" applyNumberFormat="1" applyFont="1" applyBorder="1" applyAlignment="1">
      <alignment horizontal="right" vertical="center" wrapText="1"/>
    </xf>
    <xf numFmtId="2" fontId="29" fillId="0" borderId="46" xfId="0" applyNumberFormat="1" applyFont="1" applyBorder="1" applyAlignment="1">
      <alignment horizontal="right"/>
    </xf>
    <xf numFmtId="4" fontId="21" fillId="35" borderId="47" xfId="0" applyNumberFormat="1" applyFont="1" applyFill="1" applyBorder="1" applyAlignment="1">
      <alignment horizontal="right" vertical="center" wrapText="1"/>
    </xf>
    <xf numFmtId="4" fontId="21" fillId="35" borderId="48" xfId="0" applyNumberFormat="1" applyFont="1" applyFill="1" applyBorder="1" applyAlignment="1">
      <alignment horizontal="right" vertical="center" wrapText="1"/>
    </xf>
    <xf numFmtId="4" fontId="29" fillId="0" borderId="49" xfId="0" applyNumberFormat="1" applyFont="1" applyBorder="1" applyAlignment="1">
      <alignment horizontal="right" vertical="center" wrapText="1"/>
    </xf>
    <xf numFmtId="4" fontId="29" fillId="0" borderId="49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tabSelected="1" zoomScale="50" zoomScaleNormal="50" zoomScaleSheetLayoutView="75" zoomScalePageLayoutView="0" workbookViewId="0" topLeftCell="A1">
      <selection activeCell="L11" sqref="L11:N14"/>
    </sheetView>
  </sheetViews>
  <sheetFormatPr defaultColWidth="9.00390625" defaultRowHeight="12.75"/>
  <cols>
    <col min="1" max="1" width="4.25390625" style="0" customWidth="1"/>
    <col min="2" max="2" width="5.625" style="0" customWidth="1"/>
    <col min="3" max="3" width="8.875" style="1" customWidth="1"/>
    <col min="4" max="4" width="52.00390625" style="0" customWidth="1"/>
    <col min="5" max="5" width="0" style="0" hidden="1" customWidth="1"/>
    <col min="6" max="6" width="18.125" style="0" customWidth="1"/>
    <col min="7" max="7" width="18.00390625" style="0" customWidth="1"/>
    <col min="8" max="8" width="15.625" style="0" customWidth="1"/>
    <col min="9" max="9" width="15.00390625" style="0" customWidth="1"/>
    <col min="10" max="10" width="0" style="0" hidden="1" customWidth="1"/>
    <col min="11" max="11" width="14.375" style="0" customWidth="1"/>
    <col min="12" max="12" width="13.75390625" style="0" customWidth="1"/>
    <col min="13" max="13" width="15.375" style="0" customWidth="1"/>
    <col min="14" max="14" width="16.375" style="0" customWidth="1"/>
    <col min="15" max="15" width="11.75390625" style="2" customWidth="1"/>
    <col min="16" max="16" width="11.625" style="2" customWidth="1"/>
    <col min="17" max="17" width="11.25390625" style="2" customWidth="1"/>
    <col min="18" max="18" width="26.00390625" style="0" customWidth="1"/>
    <col min="19" max="19" width="4.00390625" style="0" customWidth="1"/>
  </cols>
  <sheetData>
    <row r="2" spans="1:19" s="3" customFormat="1" ht="28.5" customHeight="1">
      <c r="A2" s="130" t="s">
        <v>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s="3" customFormat="1" ht="38.25" customHeight="1" thickBo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s="3" customFormat="1" ht="16.5" customHeight="1" thickBot="1">
      <c r="A4" s="23" t="s">
        <v>1</v>
      </c>
      <c r="B4" s="24" t="s">
        <v>2</v>
      </c>
      <c r="C4" s="25" t="s">
        <v>3</v>
      </c>
      <c r="D4" s="26" t="s">
        <v>4</v>
      </c>
      <c r="E4" s="27"/>
      <c r="F4" s="28" t="s">
        <v>5</v>
      </c>
      <c r="G4" s="28"/>
      <c r="H4" s="28"/>
      <c r="I4" s="29" t="s">
        <v>6</v>
      </c>
      <c r="J4" s="29"/>
      <c r="K4" s="29"/>
      <c r="L4" s="29"/>
      <c r="M4" s="29"/>
      <c r="N4" s="29"/>
      <c r="O4" s="30" t="s">
        <v>7</v>
      </c>
      <c r="P4" s="31" t="s">
        <v>8</v>
      </c>
      <c r="Q4" s="32" t="s">
        <v>9</v>
      </c>
      <c r="R4" s="33" t="s">
        <v>10</v>
      </c>
      <c r="S4" s="34"/>
    </row>
    <row r="5" spans="1:19" s="3" customFormat="1" ht="18" customHeight="1">
      <c r="A5" s="23"/>
      <c r="B5" s="24"/>
      <c r="C5" s="25"/>
      <c r="D5" s="26"/>
      <c r="E5" s="27"/>
      <c r="F5" s="35" t="s">
        <v>11</v>
      </c>
      <c r="G5" s="36" t="s">
        <v>12</v>
      </c>
      <c r="H5" s="37" t="s">
        <v>13</v>
      </c>
      <c r="I5" s="38" t="s">
        <v>14</v>
      </c>
      <c r="J5" s="38"/>
      <c r="K5" s="39" t="s">
        <v>15</v>
      </c>
      <c r="L5" s="39" t="s">
        <v>16</v>
      </c>
      <c r="M5" s="39" t="s">
        <v>17</v>
      </c>
      <c r="N5" s="40" t="s">
        <v>18</v>
      </c>
      <c r="O5" s="30"/>
      <c r="P5" s="31"/>
      <c r="Q5" s="32"/>
      <c r="R5" s="33"/>
      <c r="S5" s="34"/>
    </row>
    <row r="6" spans="1:19" s="3" customFormat="1" ht="21.75" customHeight="1">
      <c r="A6" s="23"/>
      <c r="B6" s="24"/>
      <c r="C6" s="25"/>
      <c r="D6" s="26"/>
      <c r="E6" s="41"/>
      <c r="F6" s="35"/>
      <c r="G6" s="36"/>
      <c r="H6" s="37"/>
      <c r="I6" s="38"/>
      <c r="J6" s="38"/>
      <c r="K6" s="39"/>
      <c r="L6" s="39"/>
      <c r="M6" s="39"/>
      <c r="N6" s="40"/>
      <c r="O6" s="30"/>
      <c r="P6" s="31"/>
      <c r="Q6" s="32"/>
      <c r="R6" s="33"/>
      <c r="S6" s="34"/>
    </row>
    <row r="7" spans="1:19" ht="11.25" customHeight="1">
      <c r="A7" s="42">
        <v>1</v>
      </c>
      <c r="B7" s="43">
        <v>2</v>
      </c>
      <c r="C7" s="44">
        <v>3</v>
      </c>
      <c r="D7" s="45">
        <v>4</v>
      </c>
      <c r="E7" s="46"/>
      <c r="F7" s="42">
        <v>5</v>
      </c>
      <c r="G7" s="47">
        <v>6</v>
      </c>
      <c r="H7" s="48">
        <v>7</v>
      </c>
      <c r="I7" s="49">
        <v>8</v>
      </c>
      <c r="J7" s="43"/>
      <c r="K7" s="50">
        <v>9</v>
      </c>
      <c r="L7" s="51">
        <v>10</v>
      </c>
      <c r="M7" s="45">
        <v>11</v>
      </c>
      <c r="N7" s="52">
        <v>12</v>
      </c>
      <c r="O7" s="53">
        <v>13</v>
      </c>
      <c r="P7" s="54">
        <v>14</v>
      </c>
      <c r="Q7" s="55">
        <v>15</v>
      </c>
      <c r="R7" s="56">
        <v>16</v>
      </c>
      <c r="S7" s="57"/>
    </row>
    <row r="8" spans="1:19" ht="30.75" customHeight="1">
      <c r="A8" s="58">
        <v>1</v>
      </c>
      <c r="B8" s="59" t="s">
        <v>19</v>
      </c>
      <c r="C8" s="59" t="s">
        <v>20</v>
      </c>
      <c r="D8" s="60" t="s">
        <v>21</v>
      </c>
      <c r="E8" s="61"/>
      <c r="F8" s="62">
        <v>12000</v>
      </c>
      <c r="G8" s="62">
        <v>12000</v>
      </c>
      <c r="H8" s="62">
        <v>0</v>
      </c>
      <c r="I8" s="62">
        <v>11439</v>
      </c>
      <c r="J8" s="63"/>
      <c r="K8" s="62">
        <v>0</v>
      </c>
      <c r="L8" s="62">
        <v>0</v>
      </c>
      <c r="M8" s="62">
        <v>0</v>
      </c>
      <c r="N8" s="64">
        <f>SUM(I8:M8)</f>
        <v>11439</v>
      </c>
      <c r="O8" s="65">
        <f>I8*100/F8</f>
        <v>95.325</v>
      </c>
      <c r="P8" s="65">
        <f>I8*100/G8</f>
        <v>95.325</v>
      </c>
      <c r="Q8" s="65">
        <f>N8*100/F8</f>
        <v>95.325</v>
      </c>
      <c r="R8" s="66"/>
      <c r="S8" s="57"/>
    </row>
    <row r="9" spans="1:19" ht="44.25" customHeight="1" thickBot="1">
      <c r="A9" s="58">
        <v>2</v>
      </c>
      <c r="B9" s="59" t="s">
        <v>19</v>
      </c>
      <c r="C9" s="59" t="s">
        <v>20</v>
      </c>
      <c r="D9" s="60" t="s">
        <v>22</v>
      </c>
      <c r="E9" s="61"/>
      <c r="F9" s="62">
        <v>5000</v>
      </c>
      <c r="G9" s="62">
        <v>5000</v>
      </c>
      <c r="H9" s="62">
        <v>0</v>
      </c>
      <c r="I9" s="62">
        <v>0</v>
      </c>
      <c r="J9" s="63"/>
      <c r="K9" s="62">
        <v>0</v>
      </c>
      <c r="L9" s="62">
        <v>0</v>
      </c>
      <c r="M9" s="62">
        <v>0</v>
      </c>
      <c r="N9" s="64">
        <v>0</v>
      </c>
      <c r="O9" s="65"/>
      <c r="P9" s="65"/>
      <c r="Q9" s="65"/>
      <c r="R9" s="66"/>
      <c r="S9" s="57"/>
    </row>
    <row r="10" spans="1:19" ht="28.5" customHeight="1" thickBot="1">
      <c r="A10" s="67"/>
      <c r="B10" s="68">
        <v>600</v>
      </c>
      <c r="C10" s="69"/>
      <c r="D10" s="70" t="s">
        <v>23</v>
      </c>
      <c r="E10" s="71"/>
      <c r="F10" s="72">
        <f>SUM(F8:F9)</f>
        <v>17000</v>
      </c>
      <c r="G10" s="72">
        <f>SUM(G8:G9)</f>
        <v>17000</v>
      </c>
      <c r="H10" s="72">
        <f>SUM(H8:H9)</f>
        <v>0</v>
      </c>
      <c r="I10" s="72">
        <f>SUM(I8:I9)</f>
        <v>11439</v>
      </c>
      <c r="J10" s="72">
        <f>SUM(J7:J8)</f>
        <v>0</v>
      </c>
      <c r="K10" s="72">
        <f>SUM(K8:K9)</f>
        <v>0</v>
      </c>
      <c r="L10" s="133">
        <f>SUM(L8:L9)</f>
        <v>0</v>
      </c>
      <c r="M10" s="133">
        <f>SUM(M8:M9)</f>
        <v>0</v>
      </c>
      <c r="N10" s="133">
        <f>SUM(N8:N9)</f>
        <v>11439</v>
      </c>
      <c r="O10" s="73">
        <f>I10*100/F10</f>
        <v>67.28823529411764</v>
      </c>
      <c r="P10" s="73">
        <f>I10*100/G10</f>
        <v>67.28823529411764</v>
      </c>
      <c r="Q10" s="73">
        <f>N10*100/F10</f>
        <v>67.28823529411764</v>
      </c>
      <c r="R10" s="74"/>
      <c r="S10" s="57"/>
    </row>
    <row r="11" spans="1:19" ht="34.5" customHeight="1" thickBot="1">
      <c r="A11" s="75">
        <v>2</v>
      </c>
      <c r="B11" s="76">
        <v>600</v>
      </c>
      <c r="C11" s="59" t="s">
        <v>24</v>
      </c>
      <c r="D11" s="60" t="s">
        <v>25</v>
      </c>
      <c r="E11" s="77"/>
      <c r="F11" s="78">
        <v>179000</v>
      </c>
      <c r="G11" s="78">
        <v>109000</v>
      </c>
      <c r="H11" s="78">
        <v>70000</v>
      </c>
      <c r="I11" s="78">
        <v>11872</v>
      </c>
      <c r="J11" s="79"/>
      <c r="K11" s="131">
        <v>0</v>
      </c>
      <c r="L11" s="135">
        <v>0</v>
      </c>
      <c r="M11" s="135">
        <v>0</v>
      </c>
      <c r="N11" s="136">
        <f>SUM(I11:M11)</f>
        <v>11872</v>
      </c>
      <c r="O11" s="132">
        <f>I11*100/F11</f>
        <v>6.632402234636872</v>
      </c>
      <c r="P11" s="80">
        <f>I11*100/G11</f>
        <v>10.891743119266055</v>
      </c>
      <c r="Q11" s="81">
        <f>N11*100/F11</f>
        <v>6.632402234636872</v>
      </c>
      <c r="R11" s="82"/>
      <c r="S11" s="57"/>
    </row>
    <row r="12" spans="1:19" ht="42.75" customHeight="1">
      <c r="A12" s="75">
        <v>3</v>
      </c>
      <c r="B12" s="76">
        <v>600</v>
      </c>
      <c r="C12" s="59" t="s">
        <v>24</v>
      </c>
      <c r="D12" s="60" t="s">
        <v>26</v>
      </c>
      <c r="E12" s="77"/>
      <c r="F12" s="78">
        <v>372000</v>
      </c>
      <c r="G12" s="78">
        <v>144358</v>
      </c>
      <c r="H12" s="78">
        <v>227642</v>
      </c>
      <c r="I12" s="78">
        <v>0</v>
      </c>
      <c r="J12" s="79"/>
      <c r="K12" s="131">
        <v>0</v>
      </c>
      <c r="L12" s="135">
        <v>0</v>
      </c>
      <c r="M12" s="135">
        <v>0</v>
      </c>
      <c r="N12" s="136">
        <f>SUM(I12:M12)</f>
        <v>0</v>
      </c>
      <c r="O12" s="132">
        <f>I12*100/F12</f>
        <v>0</v>
      </c>
      <c r="P12" s="80">
        <f>I12*100/G12</f>
        <v>0</v>
      </c>
      <c r="Q12" s="81">
        <f>N12*100/F12</f>
        <v>0</v>
      </c>
      <c r="R12" s="82"/>
      <c r="S12" s="57"/>
    </row>
    <row r="13" spans="1:19" ht="25.5" customHeight="1">
      <c r="A13" s="75">
        <v>4</v>
      </c>
      <c r="B13" s="76">
        <v>600</v>
      </c>
      <c r="C13" s="59" t="s">
        <v>24</v>
      </c>
      <c r="D13" s="60" t="s">
        <v>27</v>
      </c>
      <c r="E13" s="77"/>
      <c r="F13" s="78">
        <v>277130</v>
      </c>
      <c r="G13" s="78">
        <v>130864</v>
      </c>
      <c r="H13" s="78">
        <v>146266</v>
      </c>
      <c r="I13" s="78">
        <v>100792.09</v>
      </c>
      <c r="J13" s="79"/>
      <c r="K13" s="131">
        <v>0</v>
      </c>
      <c r="L13" s="135">
        <v>0</v>
      </c>
      <c r="M13" s="135">
        <v>176337.64</v>
      </c>
      <c r="N13" s="136">
        <f>SUM(I13:M13)</f>
        <v>277129.73</v>
      </c>
      <c r="O13" s="132">
        <f>I13*100/F13</f>
        <v>36.36996716342511</v>
      </c>
      <c r="P13" s="80">
        <f>I13*100/G13</f>
        <v>77.0204869177161</v>
      </c>
      <c r="Q13" s="81">
        <f>N13*100/F13</f>
        <v>99.99990257279977</v>
      </c>
      <c r="R13" s="82"/>
      <c r="S13" s="57"/>
    </row>
    <row r="14" spans="1:19" ht="25.5" customHeight="1" thickBot="1">
      <c r="A14" s="75">
        <v>5</v>
      </c>
      <c r="B14" s="76">
        <v>600</v>
      </c>
      <c r="C14" s="59" t="s">
        <v>24</v>
      </c>
      <c r="D14" s="60" t="s">
        <v>28</v>
      </c>
      <c r="E14" s="77"/>
      <c r="F14" s="78">
        <v>28000</v>
      </c>
      <c r="G14" s="78">
        <v>28000</v>
      </c>
      <c r="H14" s="78"/>
      <c r="I14" s="78"/>
      <c r="J14" s="79"/>
      <c r="K14" s="131"/>
      <c r="L14" s="135"/>
      <c r="M14" s="135"/>
      <c r="N14" s="136"/>
      <c r="O14" s="132"/>
      <c r="P14" s="80"/>
      <c r="Q14" s="81"/>
      <c r="R14" s="82"/>
      <c r="S14" s="57"/>
    </row>
    <row r="15" spans="1:19" ht="15.75" customHeight="1" thickBot="1">
      <c r="A15" s="67"/>
      <c r="B15" s="68">
        <v>600</v>
      </c>
      <c r="C15" s="69"/>
      <c r="D15" s="70" t="s">
        <v>29</v>
      </c>
      <c r="E15" s="71"/>
      <c r="F15" s="72">
        <f>SUM(F11:F14)</f>
        <v>856130</v>
      </c>
      <c r="G15" s="72">
        <f>SUM(G11:G14)</f>
        <v>412222</v>
      </c>
      <c r="H15" s="72">
        <f>SUM(H11:H14)</f>
        <v>443908</v>
      </c>
      <c r="I15" s="72">
        <f>SUM(I11:I14)</f>
        <v>112664.09</v>
      </c>
      <c r="J15" s="72">
        <f>SUM(J11:J11)</f>
        <v>0</v>
      </c>
      <c r="K15" s="72">
        <f>SUM(K11:K14)</f>
        <v>0</v>
      </c>
      <c r="L15" s="134">
        <f>SUM(L11:L14)</f>
        <v>0</v>
      </c>
      <c r="M15" s="134">
        <f>SUM(M11:M14)</f>
        <v>176337.64</v>
      </c>
      <c r="N15" s="134">
        <f>SUM(N11:N14)</f>
        <v>289001.73</v>
      </c>
      <c r="O15" s="73">
        <f>I15*100/F15</f>
        <v>13.159694205319285</v>
      </c>
      <c r="P15" s="73">
        <f>I15*100/G15</f>
        <v>27.330926054407577</v>
      </c>
      <c r="Q15" s="73">
        <f>N15*100/F15</f>
        <v>33.75675773539065</v>
      </c>
      <c r="R15" s="74"/>
      <c r="S15" s="57"/>
    </row>
    <row r="16" spans="1:19" ht="29.25" customHeight="1">
      <c r="A16" s="83">
        <v>6</v>
      </c>
      <c r="B16" s="84" t="s">
        <v>30</v>
      </c>
      <c r="C16" s="84" t="s">
        <v>31</v>
      </c>
      <c r="D16" s="60" t="s">
        <v>32</v>
      </c>
      <c r="E16" s="84" t="s">
        <v>33</v>
      </c>
      <c r="F16" s="85">
        <v>8000</v>
      </c>
      <c r="G16" s="85">
        <v>8000</v>
      </c>
      <c r="H16" s="86">
        <v>0</v>
      </c>
      <c r="I16" s="86">
        <v>0</v>
      </c>
      <c r="J16" s="87"/>
      <c r="K16" s="86">
        <v>0</v>
      </c>
      <c r="L16" s="86">
        <v>0</v>
      </c>
      <c r="M16" s="86">
        <v>0</v>
      </c>
      <c r="N16" s="88">
        <f aca="true" t="shared" si="0" ref="N16:N21">SUM(I16:M16)</f>
        <v>0</v>
      </c>
      <c r="O16" s="89">
        <f>I16*100/F16</f>
        <v>0</v>
      </c>
      <c r="P16" s="89">
        <f>I16*100/G16</f>
        <v>0</v>
      </c>
      <c r="Q16" s="89">
        <f>N16*100/F16</f>
        <v>0</v>
      </c>
      <c r="R16" s="90"/>
      <c r="S16" s="57"/>
    </row>
    <row r="17" spans="1:19" ht="42" customHeight="1">
      <c r="A17" s="83">
        <v>7</v>
      </c>
      <c r="B17" s="84" t="s">
        <v>30</v>
      </c>
      <c r="C17" s="91" t="s">
        <v>33</v>
      </c>
      <c r="D17" s="60" t="s">
        <v>34</v>
      </c>
      <c r="E17" s="91" t="s">
        <v>33</v>
      </c>
      <c r="F17" s="85">
        <v>5800</v>
      </c>
      <c r="G17" s="85">
        <v>5800</v>
      </c>
      <c r="H17" s="86">
        <v>0</v>
      </c>
      <c r="I17" s="86">
        <v>0</v>
      </c>
      <c r="J17" s="87"/>
      <c r="K17" s="86">
        <v>0</v>
      </c>
      <c r="L17" s="86">
        <v>0</v>
      </c>
      <c r="M17" s="86">
        <v>0</v>
      </c>
      <c r="N17" s="88">
        <f t="shared" si="0"/>
        <v>0</v>
      </c>
      <c r="O17" s="89">
        <f>I17*100/F17</f>
        <v>0</v>
      </c>
      <c r="P17" s="89">
        <f>I17*100/G17</f>
        <v>0</v>
      </c>
      <c r="Q17" s="89">
        <f>N17*100/F17</f>
        <v>0</v>
      </c>
      <c r="R17" s="90"/>
      <c r="S17" s="57"/>
    </row>
    <row r="18" spans="1:19" ht="42" customHeight="1">
      <c r="A18" s="83">
        <v>9</v>
      </c>
      <c r="B18" s="84" t="s">
        <v>30</v>
      </c>
      <c r="C18" s="84" t="s">
        <v>31</v>
      </c>
      <c r="D18" s="60" t="s">
        <v>35</v>
      </c>
      <c r="E18" s="84" t="s">
        <v>31</v>
      </c>
      <c r="F18" s="85">
        <v>8000</v>
      </c>
      <c r="G18" s="85">
        <v>8000</v>
      </c>
      <c r="H18" s="86">
        <v>0</v>
      </c>
      <c r="I18" s="86">
        <v>7845.5</v>
      </c>
      <c r="J18" s="87"/>
      <c r="K18" s="86">
        <v>0</v>
      </c>
      <c r="L18" s="86">
        <v>0</v>
      </c>
      <c r="M18" s="86">
        <v>0</v>
      </c>
      <c r="N18" s="88">
        <f t="shared" si="0"/>
        <v>7845.5</v>
      </c>
      <c r="O18" s="89">
        <f>I18*100/F18</f>
        <v>98.06875</v>
      </c>
      <c r="P18" s="89">
        <f>I18*100/G18</f>
        <v>98.06875</v>
      </c>
      <c r="Q18" s="89">
        <f>N18*100/F18</f>
        <v>98.06875</v>
      </c>
      <c r="R18" s="90"/>
      <c r="S18" s="57"/>
    </row>
    <row r="19" spans="1:19" ht="38.25" customHeight="1">
      <c r="A19" s="83">
        <v>10</v>
      </c>
      <c r="B19" s="84" t="s">
        <v>30</v>
      </c>
      <c r="C19" s="84" t="s">
        <v>31</v>
      </c>
      <c r="D19" s="60" t="s">
        <v>36</v>
      </c>
      <c r="E19" s="84"/>
      <c r="F19" s="85">
        <v>8000</v>
      </c>
      <c r="G19" s="85">
        <v>8000</v>
      </c>
      <c r="H19" s="86">
        <v>0</v>
      </c>
      <c r="I19" s="86">
        <v>7355.67</v>
      </c>
      <c r="J19" s="87"/>
      <c r="K19" s="86">
        <v>0</v>
      </c>
      <c r="L19" s="86">
        <v>0</v>
      </c>
      <c r="M19" s="86">
        <v>0</v>
      </c>
      <c r="N19" s="88">
        <f t="shared" si="0"/>
        <v>7355.67</v>
      </c>
      <c r="O19" s="89"/>
      <c r="P19" s="89"/>
      <c r="Q19" s="89"/>
      <c r="R19" s="90"/>
      <c r="S19" s="57"/>
    </row>
    <row r="20" spans="1:19" ht="42" customHeight="1">
      <c r="A20" s="83">
        <v>11</v>
      </c>
      <c r="B20" s="84" t="s">
        <v>30</v>
      </c>
      <c r="C20" s="84" t="s">
        <v>31</v>
      </c>
      <c r="D20" s="60" t="s">
        <v>37</v>
      </c>
      <c r="E20" s="84"/>
      <c r="F20" s="85">
        <v>4000</v>
      </c>
      <c r="G20" s="85">
        <v>4000</v>
      </c>
      <c r="H20" s="86">
        <v>0</v>
      </c>
      <c r="I20" s="86">
        <v>4309.62</v>
      </c>
      <c r="J20" s="87"/>
      <c r="K20" s="86">
        <v>0</v>
      </c>
      <c r="L20" s="86">
        <v>0</v>
      </c>
      <c r="M20" s="86">
        <v>0</v>
      </c>
      <c r="N20" s="88">
        <f t="shared" si="0"/>
        <v>4309.62</v>
      </c>
      <c r="O20" s="89"/>
      <c r="P20" s="89"/>
      <c r="Q20" s="89"/>
      <c r="R20" s="90"/>
      <c r="S20" s="57"/>
    </row>
    <row r="21" spans="1:19" ht="34.5" customHeight="1">
      <c r="A21" s="83">
        <v>12</v>
      </c>
      <c r="B21" s="84" t="s">
        <v>30</v>
      </c>
      <c r="C21" s="84" t="s">
        <v>31</v>
      </c>
      <c r="D21" s="60" t="s">
        <v>38</v>
      </c>
      <c r="E21" s="84"/>
      <c r="F21" s="85">
        <v>4700</v>
      </c>
      <c r="G21" s="85">
        <v>4700</v>
      </c>
      <c r="H21" s="86">
        <v>0</v>
      </c>
      <c r="I21" s="86">
        <v>0</v>
      </c>
      <c r="J21" s="87"/>
      <c r="K21" s="86">
        <v>0</v>
      </c>
      <c r="L21" s="86">
        <v>0</v>
      </c>
      <c r="M21" s="86">
        <v>0</v>
      </c>
      <c r="N21" s="88">
        <f t="shared" si="0"/>
        <v>0</v>
      </c>
      <c r="O21" s="89"/>
      <c r="P21" s="89"/>
      <c r="Q21" s="89"/>
      <c r="R21" s="90"/>
      <c r="S21" s="57"/>
    </row>
    <row r="22" spans="1:19" ht="27" customHeight="1">
      <c r="A22" s="67"/>
      <c r="B22" s="68">
        <v>700</v>
      </c>
      <c r="C22" s="69"/>
      <c r="D22" s="70" t="s">
        <v>39</v>
      </c>
      <c r="E22" s="71"/>
      <c r="F22" s="72">
        <f>SUM(F16:F21)</f>
        <v>38500</v>
      </c>
      <c r="G22" s="72">
        <f>SUM(G16:G21)</f>
        <v>38500</v>
      </c>
      <c r="H22" s="72">
        <f>SUM(H16:H21)</f>
        <v>0</v>
      </c>
      <c r="I22" s="72">
        <f>SUM(I16:I21)</f>
        <v>19510.79</v>
      </c>
      <c r="J22" s="72">
        <f>SUM(J16:J18)</f>
        <v>0</v>
      </c>
      <c r="K22" s="72">
        <f>SUM(K16:K21)</f>
        <v>0</v>
      </c>
      <c r="L22" s="72">
        <f>SUM(L16:L21)</f>
        <v>0</v>
      </c>
      <c r="M22" s="72">
        <f>SUM(M16:M21)</f>
        <v>0</v>
      </c>
      <c r="N22" s="72">
        <f>SUM(N16:N21)</f>
        <v>19510.79</v>
      </c>
      <c r="O22" s="92">
        <f aca="true" t="shared" si="1" ref="O22:O41">I22*100/F22</f>
        <v>50.677376623376624</v>
      </c>
      <c r="P22" s="73">
        <f aca="true" t="shared" si="2" ref="P22:P41">I22*100/G22</f>
        <v>50.677376623376624</v>
      </c>
      <c r="Q22" s="73">
        <f aca="true" t="shared" si="3" ref="Q22:Q41">N22*100/F22</f>
        <v>50.677376623376624</v>
      </c>
      <c r="R22" s="74"/>
      <c r="S22" s="57"/>
    </row>
    <row r="23" spans="1:19" ht="31.5" customHeight="1">
      <c r="A23" s="93">
        <v>13</v>
      </c>
      <c r="B23" s="94">
        <v>750</v>
      </c>
      <c r="C23" s="95" t="s">
        <v>40</v>
      </c>
      <c r="D23" s="60" t="s">
        <v>41</v>
      </c>
      <c r="E23" s="96"/>
      <c r="F23" s="97">
        <v>3800</v>
      </c>
      <c r="G23" s="97">
        <v>3800</v>
      </c>
      <c r="H23" s="97">
        <v>0</v>
      </c>
      <c r="I23" s="97">
        <v>3741.66</v>
      </c>
      <c r="J23" s="98"/>
      <c r="K23" s="97">
        <v>0</v>
      </c>
      <c r="L23" s="97">
        <v>0</v>
      </c>
      <c r="M23" s="97">
        <v>0</v>
      </c>
      <c r="N23" s="99">
        <f>SUM(I23:M23)</f>
        <v>3741.66</v>
      </c>
      <c r="O23" s="100">
        <f t="shared" si="1"/>
        <v>98.46473684210527</v>
      </c>
      <c r="P23" s="101">
        <f t="shared" si="2"/>
        <v>98.46473684210527</v>
      </c>
      <c r="Q23" s="102">
        <f t="shared" si="3"/>
        <v>98.46473684210527</v>
      </c>
      <c r="R23" s="103"/>
      <c r="S23" s="104"/>
    </row>
    <row r="24" spans="1:19" ht="31.5" customHeight="1">
      <c r="A24" s="67"/>
      <c r="B24" s="68">
        <v>750</v>
      </c>
      <c r="C24" s="69"/>
      <c r="D24" s="70" t="s">
        <v>42</v>
      </c>
      <c r="E24" s="71"/>
      <c r="F24" s="72">
        <f aca="true" t="shared" si="4" ref="F24:N24">SUM(F23)</f>
        <v>3800</v>
      </c>
      <c r="G24" s="72">
        <f t="shared" si="4"/>
        <v>3800</v>
      </c>
      <c r="H24" s="72">
        <f t="shared" si="4"/>
        <v>0</v>
      </c>
      <c r="I24" s="72">
        <f t="shared" si="4"/>
        <v>3741.66</v>
      </c>
      <c r="J24" s="72">
        <f t="shared" si="4"/>
        <v>0</v>
      </c>
      <c r="K24" s="72">
        <f t="shared" si="4"/>
        <v>0</v>
      </c>
      <c r="L24" s="72">
        <f t="shared" si="4"/>
        <v>0</v>
      </c>
      <c r="M24" s="72">
        <f t="shared" si="4"/>
        <v>0</v>
      </c>
      <c r="N24" s="72">
        <f t="shared" si="4"/>
        <v>3741.66</v>
      </c>
      <c r="O24" s="92">
        <f t="shared" si="1"/>
        <v>98.46473684210527</v>
      </c>
      <c r="P24" s="73">
        <f t="shared" si="2"/>
        <v>98.46473684210527</v>
      </c>
      <c r="Q24" s="73">
        <f t="shared" si="3"/>
        <v>98.46473684210527</v>
      </c>
      <c r="R24" s="74"/>
      <c r="S24" s="104"/>
    </row>
    <row r="25" spans="1:19" ht="31.5" customHeight="1">
      <c r="A25" s="93">
        <v>14</v>
      </c>
      <c r="B25" s="94">
        <v>754</v>
      </c>
      <c r="C25" s="95" t="s">
        <v>43</v>
      </c>
      <c r="D25" s="60" t="s">
        <v>44</v>
      </c>
      <c r="E25" s="96"/>
      <c r="F25" s="97">
        <v>13500</v>
      </c>
      <c r="G25" s="97">
        <v>3500</v>
      </c>
      <c r="H25" s="97">
        <v>10000</v>
      </c>
      <c r="I25" s="97">
        <v>0</v>
      </c>
      <c r="J25" s="98"/>
      <c r="K25" s="97">
        <v>0</v>
      </c>
      <c r="L25" s="97">
        <v>0</v>
      </c>
      <c r="M25" s="97">
        <v>0</v>
      </c>
      <c r="N25" s="99">
        <f>SUM(I25:M25)</f>
        <v>0</v>
      </c>
      <c r="O25" s="100">
        <f t="shared" si="1"/>
        <v>0</v>
      </c>
      <c r="P25" s="101">
        <f t="shared" si="2"/>
        <v>0</v>
      </c>
      <c r="Q25" s="102">
        <f t="shared" si="3"/>
        <v>0</v>
      </c>
      <c r="R25" s="103"/>
      <c r="S25" s="104"/>
    </row>
    <row r="26" spans="1:19" ht="31.5" customHeight="1">
      <c r="A26" s="67"/>
      <c r="B26" s="68">
        <v>754</v>
      </c>
      <c r="C26" s="69"/>
      <c r="D26" s="70" t="s">
        <v>45</v>
      </c>
      <c r="E26" s="71"/>
      <c r="F26" s="72">
        <f aca="true" t="shared" si="5" ref="F26:N26">SUM(F25)</f>
        <v>13500</v>
      </c>
      <c r="G26" s="72">
        <f t="shared" si="5"/>
        <v>3500</v>
      </c>
      <c r="H26" s="72">
        <f t="shared" si="5"/>
        <v>10000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92">
        <f t="shared" si="1"/>
        <v>0</v>
      </c>
      <c r="P26" s="73">
        <f t="shared" si="2"/>
        <v>0</v>
      </c>
      <c r="Q26" s="73">
        <f t="shared" si="3"/>
        <v>0</v>
      </c>
      <c r="R26" s="74"/>
      <c r="S26" s="104"/>
    </row>
    <row r="27" spans="1:19" ht="31.5" customHeight="1">
      <c r="A27" s="93">
        <v>15</v>
      </c>
      <c r="B27" s="94">
        <v>801</v>
      </c>
      <c r="C27" s="95" t="s">
        <v>46</v>
      </c>
      <c r="D27" s="60" t="s">
        <v>47</v>
      </c>
      <c r="E27" s="96"/>
      <c r="F27" s="97">
        <v>2210000</v>
      </c>
      <c r="G27" s="97">
        <v>1710000</v>
      </c>
      <c r="H27" s="97">
        <v>500000</v>
      </c>
      <c r="I27" s="97">
        <v>0</v>
      </c>
      <c r="J27" s="98"/>
      <c r="K27" s="97">
        <v>375693</v>
      </c>
      <c r="L27" s="97">
        <v>0</v>
      </c>
      <c r="M27" s="97">
        <v>0</v>
      </c>
      <c r="N27" s="99">
        <f>SUM(I27:M27)</f>
        <v>375693</v>
      </c>
      <c r="O27" s="100">
        <f t="shared" si="1"/>
        <v>0</v>
      </c>
      <c r="P27" s="101">
        <f t="shared" si="2"/>
        <v>0</v>
      </c>
      <c r="Q27" s="102">
        <f t="shared" si="3"/>
        <v>16.99968325791855</v>
      </c>
      <c r="R27" s="103"/>
      <c r="S27" s="104"/>
    </row>
    <row r="28" spans="1:19" ht="31.5" customHeight="1">
      <c r="A28" s="93">
        <v>15</v>
      </c>
      <c r="B28" s="94">
        <v>801</v>
      </c>
      <c r="C28" s="95" t="s">
        <v>46</v>
      </c>
      <c r="D28" s="60" t="s">
        <v>48</v>
      </c>
      <c r="E28" s="96"/>
      <c r="F28" s="97">
        <v>23500</v>
      </c>
      <c r="G28" s="97">
        <v>23500</v>
      </c>
      <c r="H28" s="97">
        <v>0</v>
      </c>
      <c r="I28" s="97">
        <v>0</v>
      </c>
      <c r="J28" s="98"/>
      <c r="K28" s="97">
        <v>0</v>
      </c>
      <c r="L28" s="97">
        <v>0</v>
      </c>
      <c r="M28" s="97">
        <v>0</v>
      </c>
      <c r="N28" s="99">
        <f>SUM(I28:M28)</f>
        <v>0</v>
      </c>
      <c r="O28" s="100">
        <f t="shared" si="1"/>
        <v>0</v>
      </c>
      <c r="P28" s="101">
        <f t="shared" si="2"/>
        <v>0</v>
      </c>
      <c r="Q28" s="102">
        <f t="shared" si="3"/>
        <v>0</v>
      </c>
      <c r="R28" s="103"/>
      <c r="S28" s="104"/>
    </row>
    <row r="29" spans="1:19" ht="31.5" customHeight="1">
      <c r="A29" s="93">
        <v>15</v>
      </c>
      <c r="B29" s="94">
        <v>801</v>
      </c>
      <c r="C29" s="95" t="s">
        <v>46</v>
      </c>
      <c r="D29" s="60" t="s">
        <v>49</v>
      </c>
      <c r="E29" s="96"/>
      <c r="F29" s="97">
        <v>25000</v>
      </c>
      <c r="G29" s="97">
        <v>25000</v>
      </c>
      <c r="H29" s="97">
        <v>0</v>
      </c>
      <c r="I29" s="97">
        <v>0</v>
      </c>
      <c r="J29" s="98"/>
      <c r="K29" s="97">
        <v>0</v>
      </c>
      <c r="L29" s="97">
        <v>0</v>
      </c>
      <c r="M29" s="97">
        <v>0</v>
      </c>
      <c r="N29" s="99">
        <f>SUM(I29:M29)</f>
        <v>0</v>
      </c>
      <c r="O29" s="100">
        <f t="shared" si="1"/>
        <v>0</v>
      </c>
      <c r="P29" s="101">
        <f t="shared" si="2"/>
        <v>0</v>
      </c>
      <c r="Q29" s="102">
        <f t="shared" si="3"/>
        <v>0</v>
      </c>
      <c r="R29" s="103"/>
      <c r="S29" s="104"/>
    </row>
    <row r="30" spans="1:19" ht="31.5" customHeight="1">
      <c r="A30" s="93">
        <v>15</v>
      </c>
      <c r="B30" s="94">
        <v>801</v>
      </c>
      <c r="C30" s="95" t="s">
        <v>46</v>
      </c>
      <c r="D30" s="60" t="s">
        <v>50</v>
      </c>
      <c r="E30" s="96"/>
      <c r="F30" s="97">
        <v>5400</v>
      </c>
      <c r="G30" s="97">
        <v>5400</v>
      </c>
      <c r="H30" s="97">
        <v>0</v>
      </c>
      <c r="I30" s="97">
        <v>0</v>
      </c>
      <c r="J30" s="98"/>
      <c r="K30" s="97">
        <v>5352.13</v>
      </c>
      <c r="L30" s="97">
        <v>0</v>
      </c>
      <c r="M30" s="97">
        <v>0</v>
      </c>
      <c r="N30" s="99">
        <f>SUM(I30:M30)</f>
        <v>5352.13</v>
      </c>
      <c r="O30" s="100">
        <f t="shared" si="1"/>
        <v>0</v>
      </c>
      <c r="P30" s="101">
        <f t="shared" si="2"/>
        <v>0</v>
      </c>
      <c r="Q30" s="102">
        <f t="shared" si="3"/>
        <v>99.11351851851852</v>
      </c>
      <c r="R30" s="103"/>
      <c r="S30" s="104"/>
    </row>
    <row r="31" spans="1:19" ht="31.5" customHeight="1">
      <c r="A31" s="67"/>
      <c r="B31" s="68">
        <v>801</v>
      </c>
      <c r="C31" s="69"/>
      <c r="D31" s="70" t="s">
        <v>51</v>
      </c>
      <c r="E31" s="71"/>
      <c r="F31" s="72">
        <f>SUM(F27:F30)</f>
        <v>2263900</v>
      </c>
      <c r="G31" s="72">
        <f>SUM(G27:G30)</f>
        <v>1763900</v>
      </c>
      <c r="H31" s="72">
        <f>SUM(H27:H30)</f>
        <v>500000</v>
      </c>
      <c r="I31" s="72">
        <f>SUM(I27:I30)</f>
        <v>0</v>
      </c>
      <c r="J31" s="72">
        <f>SUM(J27)</f>
        <v>0</v>
      </c>
      <c r="K31" s="72">
        <f>SUM(K27:K30)</f>
        <v>381045.13</v>
      </c>
      <c r="L31" s="72">
        <f>SUM(L27:L30)</f>
        <v>0</v>
      </c>
      <c r="M31" s="72">
        <f>SUM(M27:M30)</f>
        <v>0</v>
      </c>
      <c r="N31" s="72">
        <f>SUM(N27:N30)</f>
        <v>381045.13</v>
      </c>
      <c r="O31" s="92">
        <f t="shared" si="1"/>
        <v>0</v>
      </c>
      <c r="P31" s="73">
        <f t="shared" si="2"/>
        <v>0</v>
      </c>
      <c r="Q31" s="73">
        <f t="shared" si="3"/>
        <v>16.831358717257828</v>
      </c>
      <c r="R31" s="74"/>
      <c r="S31" s="104"/>
    </row>
    <row r="32" spans="1:19" ht="33" customHeight="1">
      <c r="A32" s="83">
        <v>13</v>
      </c>
      <c r="B32" s="83">
        <v>900</v>
      </c>
      <c r="C32" s="84" t="s">
        <v>52</v>
      </c>
      <c r="D32" s="60" t="s">
        <v>53</v>
      </c>
      <c r="E32" s="105"/>
      <c r="F32" s="85">
        <v>5500</v>
      </c>
      <c r="G32" s="85">
        <v>5500</v>
      </c>
      <c r="H32" s="86">
        <v>0</v>
      </c>
      <c r="I32" s="86">
        <v>1722</v>
      </c>
      <c r="J32" s="87"/>
      <c r="K32" s="86">
        <v>0</v>
      </c>
      <c r="L32" s="86">
        <v>0</v>
      </c>
      <c r="M32" s="86">
        <v>0</v>
      </c>
      <c r="N32" s="106">
        <f>SUM(I32:M32)</f>
        <v>1722</v>
      </c>
      <c r="O32" s="107">
        <f t="shared" si="1"/>
        <v>31.30909090909091</v>
      </c>
      <c r="P32" s="107">
        <f t="shared" si="2"/>
        <v>31.30909090909091</v>
      </c>
      <c r="Q32" s="107">
        <f t="shared" si="3"/>
        <v>31.30909090909091</v>
      </c>
      <c r="R32" s="90"/>
      <c r="S32" s="104"/>
    </row>
    <row r="33" spans="1:19" ht="25.5" customHeight="1">
      <c r="A33" s="83">
        <v>14</v>
      </c>
      <c r="B33" s="83">
        <v>900</v>
      </c>
      <c r="C33" s="84" t="s">
        <v>52</v>
      </c>
      <c r="D33" s="60" t="s">
        <v>54</v>
      </c>
      <c r="E33" s="105"/>
      <c r="F33" s="85">
        <v>6000</v>
      </c>
      <c r="G33" s="85">
        <v>6000</v>
      </c>
      <c r="H33" s="86">
        <v>0</v>
      </c>
      <c r="I33" s="86">
        <v>1722</v>
      </c>
      <c r="J33" s="87"/>
      <c r="K33" s="86">
        <v>0</v>
      </c>
      <c r="L33" s="86">
        <v>0</v>
      </c>
      <c r="M33" s="86">
        <v>0</v>
      </c>
      <c r="N33" s="106">
        <f>SUM(I33:M33)</f>
        <v>1722</v>
      </c>
      <c r="O33" s="107">
        <f t="shared" si="1"/>
        <v>28.7</v>
      </c>
      <c r="P33" s="107">
        <f t="shared" si="2"/>
        <v>28.7</v>
      </c>
      <c r="Q33" s="107">
        <f t="shared" si="3"/>
        <v>28.7</v>
      </c>
      <c r="R33" s="90"/>
      <c r="S33" s="108"/>
    </row>
    <row r="34" spans="1:19" ht="28.5" customHeight="1">
      <c r="A34" s="83">
        <v>15</v>
      </c>
      <c r="B34" s="83">
        <v>900</v>
      </c>
      <c r="C34" s="84" t="s">
        <v>55</v>
      </c>
      <c r="D34" s="60" t="s">
        <v>56</v>
      </c>
      <c r="E34" s="105">
        <v>1750000</v>
      </c>
      <c r="F34" s="85">
        <v>10000</v>
      </c>
      <c r="G34" s="85">
        <v>10000</v>
      </c>
      <c r="H34" s="86">
        <v>0</v>
      </c>
      <c r="I34" s="86">
        <v>0</v>
      </c>
      <c r="J34" s="87"/>
      <c r="K34" s="86">
        <v>0</v>
      </c>
      <c r="L34" s="86">
        <v>0</v>
      </c>
      <c r="M34" s="86">
        <v>0</v>
      </c>
      <c r="N34" s="106">
        <f>SUM(I34:M34)</f>
        <v>0</v>
      </c>
      <c r="O34" s="107">
        <f t="shared" si="1"/>
        <v>0</v>
      </c>
      <c r="P34" s="107">
        <f t="shared" si="2"/>
        <v>0</v>
      </c>
      <c r="Q34" s="107">
        <f t="shared" si="3"/>
        <v>0</v>
      </c>
      <c r="R34" s="90"/>
      <c r="S34" s="108"/>
    </row>
    <row r="35" spans="1:19" ht="33" customHeight="1">
      <c r="A35" s="83">
        <v>16</v>
      </c>
      <c r="B35" s="83">
        <v>900</v>
      </c>
      <c r="C35" s="84" t="s">
        <v>55</v>
      </c>
      <c r="D35" s="60" t="s">
        <v>57</v>
      </c>
      <c r="E35" s="105">
        <v>237700</v>
      </c>
      <c r="F35" s="85">
        <v>20000</v>
      </c>
      <c r="G35" s="85">
        <v>20000</v>
      </c>
      <c r="H35" s="86">
        <v>0</v>
      </c>
      <c r="I35" s="86">
        <v>19926</v>
      </c>
      <c r="J35" s="87"/>
      <c r="K35" s="86">
        <v>0</v>
      </c>
      <c r="L35" s="86">
        <v>0</v>
      </c>
      <c r="M35" s="86">
        <v>0</v>
      </c>
      <c r="N35" s="106">
        <f>SUM(I35:M35)</f>
        <v>19926</v>
      </c>
      <c r="O35" s="107">
        <f t="shared" si="1"/>
        <v>99.63</v>
      </c>
      <c r="P35" s="107">
        <f t="shared" si="2"/>
        <v>99.63</v>
      </c>
      <c r="Q35" s="107">
        <f t="shared" si="3"/>
        <v>99.63</v>
      </c>
      <c r="R35" s="90"/>
      <c r="S35" s="109"/>
    </row>
    <row r="36" spans="1:19" ht="34.5" customHeight="1">
      <c r="A36" s="83">
        <v>20</v>
      </c>
      <c r="B36" s="83">
        <v>900</v>
      </c>
      <c r="C36" s="84" t="s">
        <v>55</v>
      </c>
      <c r="D36" s="60" t="s">
        <v>58</v>
      </c>
      <c r="E36" s="110"/>
      <c r="F36" s="85">
        <v>40000</v>
      </c>
      <c r="G36" s="85">
        <v>40000</v>
      </c>
      <c r="H36" s="86">
        <v>0</v>
      </c>
      <c r="I36" s="86">
        <v>0</v>
      </c>
      <c r="J36" s="87"/>
      <c r="K36" s="86">
        <v>0</v>
      </c>
      <c r="L36" s="86">
        <v>0</v>
      </c>
      <c r="M36" s="86">
        <v>0</v>
      </c>
      <c r="N36" s="106">
        <f>SUM(I36:M36)</f>
        <v>0</v>
      </c>
      <c r="O36" s="107">
        <f t="shared" si="1"/>
        <v>0</v>
      </c>
      <c r="P36" s="107">
        <f t="shared" si="2"/>
        <v>0</v>
      </c>
      <c r="Q36" s="107">
        <f t="shared" si="3"/>
        <v>0</v>
      </c>
      <c r="R36" s="90"/>
      <c r="S36" s="109"/>
    </row>
    <row r="37" spans="1:19" ht="38.25" customHeight="1">
      <c r="A37" s="68"/>
      <c r="B37" s="68">
        <v>900</v>
      </c>
      <c r="C37" s="111"/>
      <c r="D37" s="70" t="s">
        <v>59</v>
      </c>
      <c r="E37" s="71"/>
      <c r="F37" s="72">
        <f>SUM(F32:F36)</f>
        <v>81500</v>
      </c>
      <c r="G37" s="72">
        <f>SUM(G32:G36)</f>
        <v>81500</v>
      </c>
      <c r="H37" s="72">
        <f>SUM(H32:H36)</f>
        <v>0</v>
      </c>
      <c r="I37" s="72">
        <f>SUM(I32:I36)</f>
        <v>23370</v>
      </c>
      <c r="J37" s="72">
        <f>SUM(J32:J35)</f>
        <v>0</v>
      </c>
      <c r="K37" s="72">
        <f>SUM(K32:K36)</f>
        <v>0</v>
      </c>
      <c r="L37" s="72">
        <f>SUM(L32:L36)</f>
        <v>0</v>
      </c>
      <c r="M37" s="72">
        <f>SUM(M32:M36)</f>
        <v>0</v>
      </c>
      <c r="N37" s="72">
        <f>SUM(N32:N36)</f>
        <v>23370</v>
      </c>
      <c r="O37" s="92">
        <f t="shared" si="1"/>
        <v>28.67484662576687</v>
      </c>
      <c r="P37" s="92">
        <f t="shared" si="2"/>
        <v>28.67484662576687</v>
      </c>
      <c r="Q37" s="92">
        <f t="shared" si="3"/>
        <v>28.67484662576687</v>
      </c>
      <c r="R37" s="74"/>
      <c r="S37" s="57"/>
    </row>
    <row r="38" spans="1:19" ht="42" customHeight="1">
      <c r="A38" s="83">
        <v>21</v>
      </c>
      <c r="B38" s="83">
        <v>921</v>
      </c>
      <c r="C38" s="112" t="s">
        <v>60</v>
      </c>
      <c r="D38" s="60" t="s">
        <v>61</v>
      </c>
      <c r="E38" s="105"/>
      <c r="F38" s="85">
        <v>266000</v>
      </c>
      <c r="G38" s="85">
        <v>106925</v>
      </c>
      <c r="H38" s="86">
        <v>159075</v>
      </c>
      <c r="I38" s="86">
        <v>12950</v>
      </c>
      <c r="J38" s="87"/>
      <c r="K38" s="86">
        <v>0</v>
      </c>
      <c r="L38" s="86">
        <v>0</v>
      </c>
      <c r="M38" s="86">
        <v>0</v>
      </c>
      <c r="N38" s="113">
        <f>SUM(I38:M38)</f>
        <v>12950</v>
      </c>
      <c r="O38" s="114">
        <f t="shared" si="1"/>
        <v>4.868421052631579</v>
      </c>
      <c r="P38" s="115">
        <f t="shared" si="2"/>
        <v>12.111292962356792</v>
      </c>
      <c r="Q38" s="116">
        <f t="shared" si="3"/>
        <v>4.868421052631579</v>
      </c>
      <c r="R38" s="117"/>
      <c r="S38" s="57"/>
    </row>
    <row r="39" spans="1:19" ht="29.25" customHeight="1">
      <c r="A39" s="83"/>
      <c r="B39" s="83">
        <v>921</v>
      </c>
      <c r="C39" s="112" t="s">
        <v>60</v>
      </c>
      <c r="D39" s="60" t="s">
        <v>62</v>
      </c>
      <c r="E39" s="105"/>
      <c r="F39" s="85">
        <v>4000</v>
      </c>
      <c r="G39" s="85">
        <v>4000</v>
      </c>
      <c r="H39" s="86">
        <v>0</v>
      </c>
      <c r="I39" s="86">
        <v>0</v>
      </c>
      <c r="J39" s="87"/>
      <c r="K39" s="86">
        <v>0</v>
      </c>
      <c r="L39" s="86">
        <v>0</v>
      </c>
      <c r="M39" s="86">
        <v>0</v>
      </c>
      <c r="N39" s="113">
        <f>SUM(I39:M39)</f>
        <v>0</v>
      </c>
      <c r="O39" s="114">
        <f t="shared" si="1"/>
        <v>0</v>
      </c>
      <c r="P39" s="115">
        <f t="shared" si="2"/>
        <v>0</v>
      </c>
      <c r="Q39" s="116">
        <f t="shared" si="3"/>
        <v>0</v>
      </c>
      <c r="R39" s="117"/>
      <c r="S39" s="57"/>
    </row>
    <row r="40" spans="1:19" ht="31.5" customHeight="1">
      <c r="A40" s="118"/>
      <c r="B40" s="119">
        <v>921</v>
      </c>
      <c r="C40" s="120"/>
      <c r="D40" s="121" t="s">
        <v>63</v>
      </c>
      <c r="E40" s="122"/>
      <c r="F40" s="123">
        <f>SUM(F38:F39)</f>
        <v>270000</v>
      </c>
      <c r="G40" s="123">
        <f>SUM(G38:G39)</f>
        <v>110925</v>
      </c>
      <c r="H40" s="123">
        <f>SUM(H38:H39)</f>
        <v>159075</v>
      </c>
      <c r="I40" s="123">
        <f>SUM(I38:I39)</f>
        <v>12950</v>
      </c>
      <c r="J40" s="123">
        <f>SUM(J38:J38)</f>
        <v>0</v>
      </c>
      <c r="K40" s="123">
        <f>SUM(K38:K39)</f>
        <v>0</v>
      </c>
      <c r="L40" s="123">
        <f>SUM(L38:L39)</f>
        <v>0</v>
      </c>
      <c r="M40" s="123">
        <f>SUM(M38:M39)</f>
        <v>0</v>
      </c>
      <c r="N40" s="123">
        <f>SUM(N38:N39)</f>
        <v>12950</v>
      </c>
      <c r="O40" s="92">
        <f t="shared" si="1"/>
        <v>4.796296296296297</v>
      </c>
      <c r="P40" s="92">
        <f t="shared" si="2"/>
        <v>11.674554879423033</v>
      </c>
      <c r="Q40" s="92">
        <f t="shared" si="3"/>
        <v>4.796296296296297</v>
      </c>
      <c r="R40" s="124"/>
      <c r="S40" s="57"/>
    </row>
    <row r="41" spans="1:19" ht="36" customHeight="1">
      <c r="A41" s="125" t="s">
        <v>64</v>
      </c>
      <c r="B41" s="125"/>
      <c r="C41" s="125"/>
      <c r="D41" s="125"/>
      <c r="E41" s="126"/>
      <c r="F41" s="127">
        <f>SUM(F15,F22,F24,F37,F40,F10,F26,F31)</f>
        <v>3544330</v>
      </c>
      <c r="G41" s="127">
        <f>SUM(G15,G22,G24,G37,G40,G10,G26,G31)</f>
        <v>2431347</v>
      </c>
      <c r="H41" s="127">
        <f>SUM(H15,H22,H24,H37,H40,H10,H26,H31)</f>
        <v>1112983</v>
      </c>
      <c r="I41" s="127">
        <f>SUM(I15,I22,I24,I37,I40,I10,I26,I31)</f>
        <v>183675.54</v>
      </c>
      <c r="J41" s="127" t="e">
        <f>SUM(J15,J22,#REF!,J37,J40,J24,)</f>
        <v>#REF!</v>
      </c>
      <c r="K41" s="127">
        <f>SUM(K15,K22,K24,K37,K40,K10,K26,K31)</f>
        <v>381045.13</v>
      </c>
      <c r="L41" s="127">
        <f>SUM(L15,L22,L24,L37,L40,L10,L26,L31)</f>
        <v>0</v>
      </c>
      <c r="M41" s="127">
        <f>SUM(M15,M22,M24,M37,M40,M10,M26,M31)</f>
        <v>176337.64</v>
      </c>
      <c r="N41" s="127">
        <f>SUM(N15,N22,N24,N37,N40,N10,N26,N31)</f>
        <v>741058.3099999999</v>
      </c>
      <c r="O41" s="128">
        <f t="shared" si="1"/>
        <v>5.182235852756374</v>
      </c>
      <c r="P41" s="128">
        <f t="shared" si="2"/>
        <v>7.55447659260484</v>
      </c>
      <c r="Q41" s="128">
        <f t="shared" si="3"/>
        <v>20.908276317385795</v>
      </c>
      <c r="R41" s="129"/>
      <c r="S41" s="57"/>
    </row>
    <row r="42" spans="1:18" ht="25.5" customHeight="1">
      <c r="A42" s="5"/>
      <c r="B42" s="5"/>
      <c r="C42" s="5"/>
      <c r="D42" s="5"/>
      <c r="E42" s="6"/>
      <c r="F42" s="7"/>
      <c r="G42" s="7"/>
      <c r="H42" s="7"/>
      <c r="I42" s="7"/>
      <c r="J42" s="8"/>
      <c r="K42" s="7"/>
      <c r="L42" s="7"/>
      <c r="M42" s="7"/>
      <c r="N42" s="9"/>
      <c r="O42" s="10"/>
      <c r="P42" s="10"/>
      <c r="Q42" s="10"/>
      <c r="R42" s="7"/>
    </row>
    <row r="43" spans="1:18" ht="15.75">
      <c r="A43" s="11" t="s">
        <v>65</v>
      </c>
      <c r="B43" s="12"/>
      <c r="C43" s="13"/>
      <c r="D43" s="14"/>
      <c r="E43" s="15"/>
      <c r="F43" s="15"/>
      <c r="G43" s="15"/>
      <c r="H43" s="15"/>
      <c r="I43" s="15"/>
      <c r="J43" s="11"/>
      <c r="K43" s="7"/>
      <c r="L43" s="7"/>
      <c r="M43" s="7"/>
      <c r="N43" s="16"/>
      <c r="O43" s="20" t="s">
        <v>66</v>
      </c>
      <c r="P43" s="20"/>
      <c r="Q43" s="20"/>
      <c r="R43" s="17"/>
    </row>
    <row r="44" spans="1:18" ht="28.5" customHeight="1">
      <c r="A44" s="18"/>
      <c r="B44" s="18" t="s">
        <v>67</v>
      </c>
      <c r="C44" s="19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0" t="s">
        <v>68</v>
      </c>
      <c r="P44" s="20"/>
      <c r="Q44" s="20"/>
      <c r="R44" s="4"/>
    </row>
  </sheetData>
  <sheetProtection selectLockedCells="1" selectUnlockedCells="1"/>
  <mergeCells count="24">
    <mergeCell ref="A41:D41"/>
    <mergeCell ref="O43:Q43"/>
    <mergeCell ref="O44:Q44"/>
    <mergeCell ref="A3:R3"/>
    <mergeCell ref="Q4:Q6"/>
    <mergeCell ref="R4:R6"/>
    <mergeCell ref="F5:F6"/>
    <mergeCell ref="G5:G6"/>
    <mergeCell ref="H5:H6"/>
    <mergeCell ref="I5:J6"/>
    <mergeCell ref="K5:K6"/>
    <mergeCell ref="L5:L6"/>
    <mergeCell ref="M5:M6"/>
    <mergeCell ref="N5:N6"/>
    <mergeCell ref="A2:S2"/>
    <mergeCell ref="A4:A6"/>
    <mergeCell ref="B4:B6"/>
    <mergeCell ref="C4:C6"/>
    <mergeCell ref="D4:D6"/>
    <mergeCell ref="E4:E5"/>
    <mergeCell ref="F4:H4"/>
    <mergeCell ref="I4:N4"/>
    <mergeCell ref="O4:O6"/>
    <mergeCell ref="P4:P6"/>
  </mergeCells>
  <printOptions/>
  <pageMargins left="0.5902777777777778" right="0.5902777777777778" top="0.39375" bottom="0.19652777777777777" header="0.5118055555555555" footer="0.511805555555555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ROMANKA</dc:creator>
  <cp:keywords/>
  <dc:description/>
  <cp:lastModifiedBy>Aleksandra</cp:lastModifiedBy>
  <cp:lastPrinted>2017-08-29T09:13:12Z</cp:lastPrinted>
  <dcterms:created xsi:type="dcterms:W3CDTF">1999-08-09T11:22:36Z</dcterms:created>
  <dcterms:modified xsi:type="dcterms:W3CDTF">2017-08-29T09:13:24Z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-711568785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