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6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definedNames/>
  <calcPr fullCalcOnLoad="1"/>
</workbook>
</file>

<file path=xl/sharedStrings.xml><?xml version="1.0" encoding="utf-8"?>
<sst xmlns="http://schemas.openxmlformats.org/spreadsheetml/2006/main" count="511" uniqueCount="286">
  <si>
    <t>Dział</t>
  </si>
  <si>
    <t>Rozdział</t>
  </si>
  <si>
    <t>§</t>
  </si>
  <si>
    <t>Treść</t>
  </si>
  <si>
    <t>010</t>
  </si>
  <si>
    <t>01095</t>
  </si>
  <si>
    <t>600</t>
  </si>
  <si>
    <t>60016</t>
  </si>
  <si>
    <t>700</t>
  </si>
  <si>
    <t>70005</t>
  </si>
  <si>
    <t>801</t>
  </si>
  <si>
    <t>80101</t>
  </si>
  <si>
    <t>85295</t>
  </si>
  <si>
    <t>900</t>
  </si>
  <si>
    <t>90019</t>
  </si>
  <si>
    <t>921</t>
  </si>
  <si>
    <t>92109</t>
  </si>
  <si>
    <t>w złotych</t>
  </si>
  <si>
    <t>§*</t>
  </si>
  <si>
    <t>w tym:</t>
  </si>
  <si>
    <t>z tego:</t>
  </si>
  <si>
    <t>6050</t>
  </si>
  <si>
    <t>6059</t>
  </si>
  <si>
    <t>4110</t>
  </si>
  <si>
    <t>4120</t>
  </si>
  <si>
    <t>4210</t>
  </si>
  <si>
    <t>4300</t>
  </si>
  <si>
    <t>4430</t>
  </si>
  <si>
    <t>4010</t>
  </si>
  <si>
    <t>6060</t>
  </si>
  <si>
    <t>4410</t>
  </si>
  <si>
    <t>80148</t>
  </si>
  <si>
    <t>3110</t>
  </si>
  <si>
    <t>90015</t>
  </si>
  <si>
    <t>926</t>
  </si>
  <si>
    <t>92605</t>
  </si>
  <si>
    <t xml:space="preserve">  </t>
  </si>
  <si>
    <t>Lp.</t>
  </si>
  <si>
    <t>Rozdz.</t>
  </si>
  <si>
    <t>§**</t>
  </si>
  <si>
    <t>Nazwa zadania inwestycyjnego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</si>
  <si>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</si>
  <si>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</si>
  <si>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</si>
  <si>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</si>
  <si>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</si>
  <si>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</si>
  <si>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</si>
  <si>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</si>
  <si>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</si>
  <si>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</si>
  <si>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</si>
  <si>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Modernizacja ul.Bocznej w Rybnie</t>
  </si>
  <si>
    <t>5.</t>
  </si>
  <si>
    <t>Budowa sali gimnastycznej przy Zespole Szkół Zyndaki 2</t>
  </si>
  <si>
    <t>7.</t>
  </si>
  <si>
    <t>Budowa kanalizacji sanitarnej w miejscowości  Pustniki</t>
  </si>
  <si>
    <t>8.</t>
  </si>
  <si>
    <t>9.</t>
  </si>
  <si>
    <t>zakup pojemników do segregacji odpadów</t>
  </si>
  <si>
    <t>10.</t>
  </si>
  <si>
    <t>Wodociąg Surmówka Szelągówka (2 lata)</t>
  </si>
  <si>
    <t>11.</t>
  </si>
  <si>
    <t xml:space="preserve">Wodociąg Borowski Las </t>
  </si>
  <si>
    <t>12.</t>
  </si>
  <si>
    <t xml:space="preserve">Wymiana sieci wodociągowej w Sorkwitach </t>
  </si>
  <si>
    <t>13.</t>
  </si>
  <si>
    <t>Wodociąg Stama -Młynik</t>
  </si>
  <si>
    <t>14.</t>
  </si>
  <si>
    <t>Budowa przyłącza wodociągowego Warpuny-Burszewo</t>
  </si>
  <si>
    <t>Zakup urządzeń na plac zabaw  w miejscowości Surmówka</t>
  </si>
  <si>
    <t>Budowa świetlicy St.Gieląd</t>
  </si>
  <si>
    <t>Budowa świetlicy w Rybnie</t>
  </si>
  <si>
    <t>x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</si>
  <si>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</si>
  <si>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</si>
  <si>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</si>
  <si>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</si>
  <si>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</si>
  <si>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</si>
  <si>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2012 r.</t>
  </si>
  <si>
    <t>Dochody-dotacje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</si>
  <si>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</si>
  <si>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</si>
  <si>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</si>
  <si>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</si>
  <si>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</si>
  <si>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</si>
  <si>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(* kol. 3 do wykorzystania fakultatywnego)</t>
  </si>
  <si>
    <t>L.p.</t>
  </si>
  <si>
    <t>Klasyfikacja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</si>
  <si>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</si>
  <si>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</si>
  <si>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</si>
  <si>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</si>
  <si>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</si>
  <si>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</si>
  <si>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</si>
  <si>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</si>
  <si>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</si>
  <si>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</si>
  <si>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</si>
  <si>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</si>
  <si>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</si>
  <si>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</si>
  <si>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</si>
  <si>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</si>
  <si>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6.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</si>
  <si>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</si>
  <si>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</si>
  <si>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</si>
  <si>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</si>
  <si>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</si>
  <si>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</si>
  <si>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</si>
  <si>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</si>
  <si>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</si>
  <si>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</si>
  <si>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</si>
  <si>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</si>
  <si>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</si>
  <si>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</si>
  <si>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</si>
  <si>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</si>
  <si>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</si>
  <si>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</si>
  <si>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</si>
  <si>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</si>
  <si>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</si>
  <si>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</si>
  <si>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</si>
  <si>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</si>
  <si>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</si>
  <si>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</si>
  <si>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>Nazwa zadania/podmiotu</t>
  </si>
  <si>
    <t>kwota dotacji</t>
  </si>
  <si>
    <t>przedmiotowej</t>
  </si>
  <si>
    <t>podmiotowej</t>
  </si>
  <si>
    <t>celowej</t>
  </si>
  <si>
    <t xml:space="preserve">Biblioteki </t>
  </si>
  <si>
    <t>Rozwijanie kutury i sportu poprzez upowszechnianie wśród dzieci i młodzieży sportów masowych ,gier zespołowych , rozgrywki piłki nożnej , pomoc w szkoleniu  sportowym dzieci i młodzieży .Organizacja iprez sportowych: rozgrywki piłki nożnej, zakup sprzętu(piłki,buty,siatki na boiska,stroje,zakup nagród i dyplomów ubezpieczenie zawodników opłaty transportu,utrzymanie boisk sportowych(koszenie trawy,nawadnianie).</t>
  </si>
  <si>
    <t>Razem:</t>
  </si>
  <si>
    <t>B.Dotacje dla podmiotów niezaliczanych do sektora finansów publicznych</t>
  </si>
  <si>
    <t>Przedszkole w Sorkwitach</t>
  </si>
  <si>
    <t>Przedszkole w w Warpunach</t>
  </si>
  <si>
    <t>Przedszkole w Rozogach</t>
  </si>
  <si>
    <t>Ogółem A+B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</si>
  <si>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</si>
  <si>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</si>
  <si>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</si>
  <si>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</si>
  <si>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</si>
  <si>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</si>
  <si>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</si>
  <si>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w tym: wpłata do budżetu</t>
  </si>
  <si>
    <t>dotacje z budżetu</t>
  </si>
  <si>
    <t xml:space="preserve">§ 2650 </t>
  </si>
  <si>
    <t>§ 6210</t>
  </si>
  <si>
    <t>Samorządowe zakłady budżetowe</t>
  </si>
  <si>
    <t xml:space="preserve">1. Zakład Gospodarki Komunalnej i Mieszkaniowej w Warpunach </t>
  </si>
  <si>
    <t>Plan dochodów w łącznej kwocie rachunku dochodów samorządowych jednostek budżetowych prowadzących działalność na podstawie ustawy o systemie oświaty  i wydatków nimi finansowanych</t>
  </si>
  <si>
    <t>Plan dochodów</t>
  </si>
  <si>
    <t>Plan wydatków</t>
  </si>
  <si>
    <t>II.</t>
  </si>
  <si>
    <t>Dział, z tego:</t>
  </si>
  <si>
    <t>-rozdział</t>
  </si>
  <si>
    <t>Przedszkole w Zyndakach</t>
  </si>
  <si>
    <t>15.</t>
  </si>
  <si>
    <t>16.</t>
  </si>
  <si>
    <t xml:space="preserve">Niepubliczna SP w Kozłowie </t>
  </si>
  <si>
    <t>Niepubliczna SP w Choszczewie</t>
  </si>
  <si>
    <t>Gminny Ośrodek Kultury</t>
  </si>
  <si>
    <t>FS</t>
  </si>
  <si>
    <t>Zagospodarowanie placu zabaw w msc.Stary Gieląd</t>
  </si>
  <si>
    <t>Budowa świetlicy w Sorkwitach</t>
  </si>
  <si>
    <t>6057    6059</t>
  </si>
  <si>
    <t>Modernizacja istniejącej kotłowni - z wykorzystaniem odnawialnych źródeł enegii(biomasa) oraz termomodernizacja istniejących bydynków  Sorkwitach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</si>
  <si>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</si>
  <si>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</si>
  <si>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</si>
  <si>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</si>
  <si>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</si>
  <si>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</si>
  <si>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</si>
  <si>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</si>
  <si>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</si>
  <si>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</si>
  <si>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</si>
  <si>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</si>
  <si>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</si>
  <si>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</si>
  <si>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</si>
  <si>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</si>
  <si>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</si>
  <si>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</si>
  <si>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</si>
  <si>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</si>
  <si>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 xml:space="preserve">Regionalny Program Operacyjny Warmia i Mazury na lata 2007-2013 </t>
  </si>
  <si>
    <t>Priorytet:</t>
  </si>
  <si>
    <t xml:space="preserve">Oś Priorytetowa 6: Środowisko Przyrodnicze </t>
  </si>
  <si>
    <t>Działanie:</t>
  </si>
  <si>
    <t xml:space="preserve">Działanie 6.2: Ochrona środowiska przed zanieczyszczeniami i zniszczeniami </t>
  </si>
  <si>
    <t>Nazwa projektu:</t>
  </si>
  <si>
    <t xml:space="preserve">Modernizacja kotłowni olejowej polegającej na przebudowie istniejącej kotłowni na źródło ciepła opalane biomasą wraz z montażem instalacji solarnej, budowa osiedlowej sieci cieplnej oraz termomodernizacja obiektów użyteczności publicznej w Sorkwitach </t>
  </si>
  <si>
    <t>Razem wydatki:</t>
  </si>
  <si>
    <t>1.2</t>
  </si>
  <si>
    <t>Ogółem (1+2)</t>
  </si>
  <si>
    <t>17.</t>
  </si>
  <si>
    <t>18.</t>
  </si>
  <si>
    <t>Zadania inwestycyjne (roczne i wieloletnie) przewidziane do realizacji w 2013 r.</t>
  </si>
  <si>
    <t>Dochody i wydatki związane z realizacją zadań z zakresu administracji rządowej i innych zadań zleconych odrębnymi ustawami w 2013 r.</t>
  </si>
  <si>
    <t xml:space="preserve"> Przychody i rozchody budżetu w 2013 r.</t>
  </si>
  <si>
    <t>Zestawienie planowanych kwot dotacji udzielanych z budżetu jst, realizowanych przez podmioty należące i nienależące do sektora finansów publicznych w 2013 r.</t>
  </si>
  <si>
    <t>Plan przychodów i kosztów samorządowych zakładów budżetowych na 2013 r.</t>
  </si>
  <si>
    <t xml:space="preserve">Niepubliczny Punkt Przedszkolny w Kozłowie </t>
  </si>
  <si>
    <t>Niepubliczny Punkt Przedszkolny w Choszczewie</t>
  </si>
  <si>
    <t>Wspieranie działań na rzecz osób, szczególnie dzieci i młodzieży szkolnej  zagrożonych wykluczeniem społecznym oraz problem alkoholowym i narkotykowym, poprzez organizację czasu wolnego i organizację imprez rekreacyjno-szkoleniowych</t>
  </si>
  <si>
    <t>Wykaszanie terenów zielonych 100 h x 80 zł</t>
  </si>
  <si>
    <t>Wywóz nieczystości stałych  SM-110 (  (2100szt x10,13zł=21 273zł),             KP-7 -     (55szt x287,85=15 832 zł)</t>
  </si>
  <si>
    <t>2013r</t>
  </si>
  <si>
    <t>Program Rozwoju Obrzarów Wiejskich</t>
  </si>
  <si>
    <t>Działanie 413: Wdrażanie Lokalnych Strategii Rozwoju dla operacji , które odpowiadają warunkom przyznania pomocy w ramach działania "Odnowa i rozwój wsi:</t>
  </si>
  <si>
    <t>Zagospodarowanie brzegów jeziora  Warpuńskiego , Zyndackiego, Gielądzkiego oraz Jełmuń poprzez budowę pomostów rekreacyjnych</t>
  </si>
  <si>
    <t>70095</t>
  </si>
  <si>
    <t xml:space="preserve">Budowa chodnika w Burszewie </t>
  </si>
  <si>
    <t>Budowa Wiaty przystankowej w Choszczewie</t>
  </si>
  <si>
    <t xml:space="preserve">FS </t>
  </si>
  <si>
    <t>Zakup kosiarek dla sołectwa Jędrychowo</t>
  </si>
  <si>
    <t>Doposażenie placu zabaw w Kozłowie</t>
  </si>
  <si>
    <t>Budowa linii ośwetlenia w msc.Kozłowo</t>
  </si>
  <si>
    <t>Modernizacja  świetlicy wiejskiej w Maradkach</t>
  </si>
  <si>
    <t>Budowa wiaty w Rozogach</t>
  </si>
  <si>
    <t>Budowa i zagospodarowanie placu zabaw w Miłukach</t>
  </si>
  <si>
    <t>Zagospodarowanie plaży w Sorkwitach(budowa urządzeń)</t>
  </si>
  <si>
    <t>Budowa linii ośwetlenia w msc.Rybno ul.Ogrodowa</t>
  </si>
  <si>
    <t>Zagospodarowanie terenu przy stawie w Szymanowie</t>
  </si>
  <si>
    <t>Zakup kosiarek dla sołectwa Zyndaki</t>
  </si>
  <si>
    <t>FS-8 883,22</t>
  </si>
  <si>
    <t>Zakup użuwanego samochodu do wywozu odpadów stałych</t>
  </si>
  <si>
    <t>6057 6059</t>
  </si>
  <si>
    <t xml:space="preserve">Zagospodarowanie brzegów jeziora Warpuńskiego, Zyndackiego,Gielądzkiego oraz Jełmuń poprzez budowę pomostów rekreacyjnych </t>
  </si>
  <si>
    <t>Zakup patelni do kuchni w Zespole Szkół Zyndaki 2</t>
  </si>
  <si>
    <t>Zagospodarowanie plaży w Stamie(budowa urządzeń)</t>
  </si>
  <si>
    <t>Budowa studni głębinowej przy Hydroforni Szymanowo</t>
  </si>
  <si>
    <t>Modernizacja świetlicy świetlicy wiejskiej w Gizewie</t>
  </si>
  <si>
    <t>80148  Zespół Szkół w Sorkwitach</t>
  </si>
  <si>
    <t xml:space="preserve">Działanie 413: Wdrażanie lokalnych strategii rozwoju dla małych projektów, tj. operacji, które nie odpowiadają warunkom przyznania pomocy w ramach działan Osi 3 ale przyczynią się do osiągnięcia celów tej osi </t>
  </si>
  <si>
    <t xml:space="preserve">Remont Świetlicy wiejskiej w miejscowości Maradki jako sposób na zwiększenie aktywności i integracji mieszkańców wsi </t>
  </si>
  <si>
    <t xml:space="preserve">Remont świetlicy wiejskiej w miejscowości Pustniki jako sposób na zwiększenie aktywności i integracji mieszkańców wsi oraz zwiększenie wykorzystania lokalnych zasobów </t>
  </si>
  <si>
    <t>,</t>
  </si>
  <si>
    <t>Wydatki bieżące razem:</t>
  </si>
  <si>
    <t>1.3</t>
  </si>
  <si>
    <t>1.4</t>
  </si>
  <si>
    <t>Modernizacja świetlicy wiejskiej w miejscowości Pustniki</t>
  </si>
  <si>
    <t>FS 5000,00</t>
  </si>
  <si>
    <t xml:space="preserve">Budowa chodnika w Starym Gielądzie </t>
  </si>
  <si>
    <t>FS 8058,35</t>
  </si>
  <si>
    <t xml:space="preserve"> Ogółem</t>
  </si>
  <si>
    <t>90001 90019</t>
  </si>
  <si>
    <t>Budowa drogi w Warpunach(Młynowa)</t>
  </si>
  <si>
    <t>Planowane wydatki inwestycyjne wieloletnie przewidziane do realizacji w 2013 -2021(zgodnie z zał.nr 3 WPF).</t>
  </si>
  <si>
    <t>Modernizacja drogi w Burszewie w kier.Widryny</t>
  </si>
  <si>
    <t>rok budżetowy 2013 (8+9+10+11)</t>
  </si>
  <si>
    <t xml:space="preserve">Zakup pompy szlamowej do Oczyszczalni Ścieków w Sorkwitach </t>
  </si>
  <si>
    <t>Budowa boiska i zakup urządzeń (Janiszewo i Choszczewo)</t>
  </si>
  <si>
    <t>6057  6059</t>
  </si>
  <si>
    <t xml:space="preserve">Budowa wiaty(sceny)wraz z placem utwardzonym, przyłączem elektrycznym i budynkiem gospodarczym w Sorkwitach </t>
  </si>
  <si>
    <t>1.5</t>
  </si>
  <si>
    <t xml:space="preserve"> Działanie 413: Wdrażanie Lokalnych Strategii Rozwoju dla operacji , które odpowiadają warunkom przyznania pomocy w ramach działania "Odnowa i rozwój wsi:</t>
  </si>
  <si>
    <t xml:space="preserve">Budowa wiaty(sceny) wraz z placem utwardzonym, przyłączem elektrycznym i budynkiem gospodarczym w Sorkwitach </t>
  </si>
  <si>
    <t>Utrzymanie zimowe dróg 912 h x 90 zł</t>
  </si>
  <si>
    <t>80148 Zespół Szkół w Zyndakach</t>
  </si>
  <si>
    <t>80101 Zespół Szkół w Zyndakach</t>
  </si>
  <si>
    <t>Program Operacyjny Kapitał Ludzki</t>
  </si>
  <si>
    <t>Promocja integracji społecznej</t>
  </si>
  <si>
    <t xml:space="preserve">AKTYWNA RODZINA - program aktywizacji społeczno-zawodowej osób zagrożonych wykluczeniem społecznym </t>
  </si>
  <si>
    <t xml:space="preserve">Rozwój i upowszechnianie aktywnej integracji Poddziałanie : Rozwój i upowszechnianie aktywnej integracji przez ośrodki pomocy społecznej </t>
  </si>
  <si>
    <t xml:space="preserve">Przeciwdziałanie wykluczeniu i wzmocnienie sektora ekonomii społecznej </t>
  </si>
  <si>
    <t>Praca od zaraz</t>
  </si>
  <si>
    <t xml:space="preserve">Zakup wiaty(sceny)dla msc.Zyndaki </t>
  </si>
  <si>
    <t xml:space="preserve">zakup i montaż Wiaty i ławek w msc Warpuny </t>
  </si>
  <si>
    <t xml:space="preserve">Remonty dróg 60 km x 3300 zł </t>
  </si>
  <si>
    <t xml:space="preserve">Społeczeństwo informacyjne - zwiększanie innowacyjności gospodarki </t>
  </si>
  <si>
    <t xml:space="preserve">8.3Przeciwdziałanie wykluczeniu cyfrowemu -eInclusion </t>
  </si>
  <si>
    <t>"Przeciwdziałanie wykluczeniu cyfrowemu -eInclusion w Gminie Sorkwity "</t>
  </si>
  <si>
    <t>80110  Zespół Szkół w Sorkwitach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</si>
</sst>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b/>
      <sz val="13"/>
      <name val="Arial CE"/>
      <family val="2"/>
    </font>
    <font>
      <i/>
      <sz val="9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3" fillId="20" borderId="15" xfId="0" applyFont="1" applyFill="1" applyBorder="1" applyAlignment="1">
      <alignment horizontal="center" vertical="center"/>
    </xf>
    <xf numFmtId="0" fontId="23" fillId="2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23" fillId="0" borderId="15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horizontal="right" vertical="center"/>
    </xf>
    <xf numFmtId="49" fontId="24" fillId="0" borderId="12" xfId="0" applyNumberFormat="1" applyFont="1" applyBorder="1" applyAlignment="1">
      <alignment vertical="center"/>
    </xf>
    <xf numFmtId="49" fontId="24" fillId="0" borderId="15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49" fontId="23" fillId="0" borderId="14" xfId="0" applyNumberFormat="1" applyFont="1" applyBorder="1" applyAlignment="1">
      <alignment vertical="center"/>
    </xf>
    <xf numFmtId="49" fontId="24" fillId="0" borderId="13" xfId="0" applyNumberFormat="1" applyFont="1" applyBorder="1" applyAlignment="1">
      <alignment vertical="center"/>
    </xf>
    <xf numFmtId="49" fontId="24" fillId="0" borderId="14" xfId="0" applyNumberFormat="1" applyFont="1" applyBorder="1" applyAlignment="1">
      <alignment vertical="center"/>
    </xf>
    <xf numFmtId="2" fontId="24" fillId="0" borderId="15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vertical="center"/>
    </xf>
    <xf numFmtId="49" fontId="24" fillId="0" borderId="16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2" fontId="24" fillId="0" borderId="14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4" fontId="1" fillId="0" borderId="19" xfId="0" applyNumberFormat="1" applyFont="1" applyBorder="1" applyAlignment="1">
      <alignment horizontal="center" vertical="center"/>
    </xf>
    <xf numFmtId="0" fontId="20" fillId="20" borderId="17" xfId="0" applyFont="1" applyFill="1" applyBorder="1" applyAlignment="1">
      <alignment vertical="center"/>
    </xf>
    <xf numFmtId="0" fontId="1" fillId="20" borderId="17" xfId="0" applyFont="1" applyFill="1" applyBorder="1" applyAlignment="1">
      <alignment horizontal="center" vertical="center"/>
    </xf>
    <xf numFmtId="4" fontId="1" fillId="20" borderId="17" xfId="0" applyNumberFormat="1" applyFont="1" applyFill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4" fontId="1" fillId="0" borderId="20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/>
    </xf>
    <xf numFmtId="49" fontId="0" fillId="0" borderId="14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0" fillId="0" borderId="0" xfId="86">
      <alignment/>
      <protection/>
    </xf>
    <xf numFmtId="0" fontId="26" fillId="0" borderId="0" xfId="86" applyFont="1" applyAlignment="1">
      <alignment horizontal="center" vertical="center"/>
      <protection/>
    </xf>
    <xf numFmtId="0" fontId="0" fillId="0" borderId="0" xfId="86" applyAlignment="1">
      <alignment vertical="center"/>
      <protection/>
    </xf>
    <xf numFmtId="0" fontId="27" fillId="0" borderId="0" xfId="86" applyFont="1" applyAlignment="1">
      <alignment horizontal="right" vertical="top"/>
      <protection/>
    </xf>
    <xf numFmtId="0" fontId="23" fillId="20" borderId="15" xfId="86" applyFont="1" applyFill="1" applyBorder="1" applyAlignment="1">
      <alignment horizontal="center" vertical="center" wrapText="1"/>
      <protection/>
    </xf>
    <xf numFmtId="0" fontId="22" fillId="0" borderId="15" xfId="86" applyFont="1" applyBorder="1" applyAlignment="1">
      <alignment horizontal="center" vertical="center"/>
      <protection/>
    </xf>
    <xf numFmtId="0" fontId="0" fillId="0" borderId="26" xfId="86" applyFont="1" applyBorder="1" applyAlignment="1">
      <alignment horizontal="center" vertical="center"/>
      <protection/>
    </xf>
    <xf numFmtId="0" fontId="0" fillId="0" borderId="26" xfId="86" applyFont="1" applyBorder="1" applyAlignment="1">
      <alignment vertical="center"/>
      <protection/>
    </xf>
    <xf numFmtId="4" fontId="0" fillId="0" borderId="26" xfId="86" applyNumberFormat="1" applyFont="1" applyBorder="1" applyAlignment="1">
      <alignment vertical="center"/>
      <protection/>
    </xf>
    <xf numFmtId="0" fontId="0" fillId="0" borderId="11" xfId="86" applyBorder="1" applyAlignment="1">
      <alignment horizontal="center" vertical="center"/>
      <protection/>
    </xf>
    <xf numFmtId="0" fontId="0" fillId="0" borderId="11" xfId="86" applyFont="1" applyBorder="1" applyAlignment="1">
      <alignment horizontal="left" vertical="center" indent="1"/>
      <protection/>
    </xf>
    <xf numFmtId="4" fontId="0" fillId="0" borderId="11" xfId="86" applyNumberFormat="1" applyBorder="1" applyAlignment="1">
      <alignment vertical="center"/>
      <protection/>
    </xf>
    <xf numFmtId="0" fontId="0" fillId="0" borderId="11" xfId="86" applyFont="1" applyBorder="1" applyAlignment="1">
      <alignment horizontal="left" vertical="center" wrapText="1" indent="2"/>
      <protection/>
    </xf>
    <xf numFmtId="0" fontId="0" fillId="0" borderId="11" xfId="86" applyFont="1" applyBorder="1" applyAlignment="1">
      <alignment horizontal="left" vertical="center" indent="2"/>
      <protection/>
    </xf>
    <xf numFmtId="0" fontId="0" fillId="0" borderId="28" xfId="86" applyBorder="1" applyAlignment="1">
      <alignment horizontal="center" vertical="center"/>
      <protection/>
    </xf>
    <xf numFmtId="0" fontId="0" fillId="0" borderId="28" xfId="86" applyFont="1" applyBorder="1" applyAlignment="1">
      <alignment horizontal="left" vertical="center" indent="2"/>
      <protection/>
    </xf>
    <xf numFmtId="4" fontId="0" fillId="0" borderId="28" xfId="86" applyNumberFormat="1" applyBorder="1" applyAlignment="1">
      <alignment vertical="center"/>
      <protection/>
    </xf>
    <xf numFmtId="4" fontId="23" fillId="0" borderId="15" xfId="86" applyNumberFormat="1" applyFont="1" applyBorder="1" applyAlignment="1">
      <alignment vertical="center"/>
      <protection/>
    </xf>
    <xf numFmtId="0" fontId="23" fillId="0" borderId="0" xfId="86" applyFont="1">
      <alignment/>
      <protection/>
    </xf>
    <xf numFmtId="0" fontId="35" fillId="0" borderId="0" xfId="86" applyFont="1">
      <alignment/>
      <protection/>
    </xf>
    <xf numFmtId="0" fontId="0" fillId="0" borderId="0" xfId="87">
      <alignment/>
      <protection/>
    </xf>
    <xf numFmtId="0" fontId="26" fillId="0" borderId="0" xfId="87" applyFont="1" applyAlignment="1">
      <alignment horizontal="center" vertical="center"/>
      <protection/>
    </xf>
    <xf numFmtId="0" fontId="0" fillId="0" borderId="0" xfId="87" applyAlignment="1">
      <alignment vertical="center"/>
      <protection/>
    </xf>
    <xf numFmtId="0" fontId="27" fillId="0" borderId="0" xfId="87" applyFont="1" applyAlignment="1">
      <alignment horizontal="right" vertical="center"/>
      <protection/>
    </xf>
    <xf numFmtId="0" fontId="22" fillId="0" borderId="15" xfId="87" applyFont="1" applyBorder="1" applyAlignment="1">
      <alignment horizontal="center" vertical="center"/>
      <protection/>
    </xf>
    <xf numFmtId="0" fontId="0" fillId="0" borderId="26" xfId="87" applyFont="1" applyBorder="1" applyAlignment="1">
      <alignment horizontal="center" vertical="center"/>
      <protection/>
    </xf>
    <xf numFmtId="49" fontId="0" fillId="0" borderId="26" xfId="87" applyNumberFormat="1" applyFont="1" applyBorder="1" applyAlignment="1">
      <alignment vertical="center"/>
      <protection/>
    </xf>
    <xf numFmtId="4" fontId="0" fillId="0" borderId="26" xfId="87" applyNumberFormat="1" applyBorder="1" applyAlignment="1">
      <alignment vertical="center"/>
      <protection/>
    </xf>
    <xf numFmtId="0" fontId="0" fillId="0" borderId="11" xfId="87" applyBorder="1" applyAlignment="1">
      <alignment horizontal="center" vertical="center"/>
      <protection/>
    </xf>
    <xf numFmtId="49" fontId="0" fillId="0" borderId="11" xfId="87" applyNumberFormat="1" applyFont="1" applyBorder="1" applyAlignment="1">
      <alignment horizontal="left" vertical="center" indent="1"/>
      <protection/>
    </xf>
    <xf numFmtId="4" fontId="0" fillId="0" borderId="11" xfId="87" applyNumberFormat="1" applyBorder="1" applyAlignment="1">
      <alignment vertical="center"/>
      <protection/>
    </xf>
    <xf numFmtId="49" fontId="0" fillId="0" borderId="12" xfId="87" applyNumberFormat="1" applyFont="1" applyBorder="1" applyAlignment="1">
      <alignment vertical="center"/>
      <protection/>
    </xf>
    <xf numFmtId="0" fontId="0" fillId="0" borderId="28" xfId="87" applyBorder="1" applyAlignment="1">
      <alignment horizontal="center" vertical="center"/>
      <protection/>
    </xf>
    <xf numFmtId="4" fontId="0" fillId="0" borderId="28" xfId="87" applyNumberFormat="1" applyBorder="1" applyAlignment="1">
      <alignment vertical="center"/>
      <protection/>
    </xf>
    <xf numFmtId="4" fontId="23" fillId="0" borderId="15" xfId="87" applyNumberFormat="1" applyFont="1" applyBorder="1" applyAlignment="1">
      <alignment vertical="center"/>
      <protection/>
    </xf>
    <xf numFmtId="0" fontId="23" fillId="0" borderId="0" xfId="87" applyFont="1">
      <alignment/>
      <protection/>
    </xf>
    <xf numFmtId="0" fontId="35" fillId="0" borderId="0" xfId="87" applyFont="1">
      <alignment/>
      <protection/>
    </xf>
    <xf numFmtId="49" fontId="0" fillId="0" borderId="15" xfId="0" applyNumberForma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Font="1" applyBorder="1" applyAlignment="1">
      <alignment horizontal="left"/>
    </xf>
    <xf numFmtId="4" fontId="0" fillId="0" borderId="15" xfId="0" applyNumberFormat="1" applyFont="1" applyBorder="1" applyAlignment="1">
      <alignment horizontal="right"/>
    </xf>
    <xf numFmtId="49" fontId="0" fillId="0" borderId="11" xfId="0" applyNumberFormat="1" applyBorder="1" applyAlignment="1">
      <alignment vertical="center"/>
    </xf>
    <xf numFmtId="0" fontId="1" fillId="0" borderId="27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0" fillId="0" borderId="15" xfId="0" applyNumberFormat="1" applyFill="1" applyBorder="1" applyAlignment="1">
      <alignment/>
    </xf>
    <xf numFmtId="0" fontId="23" fillId="0" borderId="29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9" fontId="0" fillId="0" borderId="11" xfId="0" applyNumberFormat="1" applyBorder="1" applyAlignment="1">
      <alignment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wrapText="1"/>
    </xf>
    <xf numFmtId="49" fontId="0" fillId="0" borderId="28" xfId="0" applyNumberFormat="1" applyBorder="1" applyAlignment="1">
      <alignment vertical="center"/>
    </xf>
    <xf numFmtId="49" fontId="0" fillId="0" borderId="28" xfId="0" applyNumberFormat="1" applyBorder="1" applyAlignment="1">
      <alignment vertical="center" wrapText="1"/>
    </xf>
    <xf numFmtId="4" fontId="0" fillId="0" borderId="28" xfId="0" applyNumberFormat="1" applyFont="1" applyBorder="1" applyAlignment="1">
      <alignment wrapText="1"/>
    </xf>
    <xf numFmtId="4" fontId="0" fillId="0" borderId="28" xfId="0" applyNumberFormat="1" applyBorder="1" applyAlignment="1">
      <alignment/>
    </xf>
    <xf numFmtId="4" fontId="0" fillId="0" borderId="28" xfId="0" applyNumberFormat="1" applyBorder="1" applyAlignment="1">
      <alignment wrapText="1"/>
    </xf>
    <xf numFmtId="0" fontId="20" fillId="20" borderId="20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9" fillId="0" borderId="0" xfId="88" applyFont="1">
      <alignment/>
      <protection/>
    </xf>
    <xf numFmtId="0" fontId="30" fillId="20" borderId="15" xfId="88" applyFont="1" applyFill="1" applyBorder="1" applyAlignment="1">
      <alignment horizontal="center" vertical="center" wrapText="1"/>
      <protection/>
    </xf>
    <xf numFmtId="0" fontId="30" fillId="20" borderId="30" xfId="88" applyFont="1" applyFill="1" applyBorder="1" applyAlignment="1">
      <alignment horizontal="center" vertical="center" wrapText="1"/>
      <protection/>
    </xf>
    <xf numFmtId="0" fontId="30" fillId="0" borderId="26" xfId="88" applyFont="1" applyBorder="1" applyAlignment="1">
      <alignment horizontal="center"/>
      <protection/>
    </xf>
    <xf numFmtId="0" fontId="30" fillId="0" borderId="26" xfId="88" applyFont="1" applyBorder="1" applyAlignment="1">
      <alignment wrapText="1"/>
      <protection/>
    </xf>
    <xf numFmtId="4" fontId="30" fillId="0" borderId="26" xfId="88" applyNumberFormat="1" applyFont="1" applyBorder="1">
      <alignment/>
      <protection/>
    </xf>
    <xf numFmtId="0" fontId="29" fillId="0" borderId="11" xfId="88" applyFont="1" applyBorder="1">
      <alignment/>
      <protection/>
    </xf>
    <xf numFmtId="0" fontId="29" fillId="0" borderId="11" xfId="88" applyFont="1" applyBorder="1" applyAlignment="1">
      <alignment horizontal="left"/>
      <protection/>
    </xf>
    <xf numFmtId="4" fontId="29" fillId="0" borderId="11" xfId="88" applyNumberFormat="1" applyFont="1" applyBorder="1">
      <alignment/>
      <protection/>
    </xf>
    <xf numFmtId="2" fontId="29" fillId="0" borderId="11" xfId="88" applyNumberFormat="1" applyFont="1" applyBorder="1">
      <alignment/>
      <protection/>
    </xf>
    <xf numFmtId="0" fontId="29" fillId="0" borderId="15" xfId="88" applyFont="1" applyBorder="1" applyAlignment="1">
      <alignment horizontal="center" vertical="center"/>
      <protection/>
    </xf>
    <xf numFmtId="0" fontId="29" fillId="0" borderId="30" xfId="88" applyFont="1" applyBorder="1" applyAlignment="1">
      <alignment horizontal="center" vertical="center"/>
      <protection/>
    </xf>
    <xf numFmtId="49" fontId="0" fillId="0" borderId="14" xfId="0" applyNumberFormat="1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27" xfId="0" applyBorder="1" applyAlignment="1">
      <alignment/>
    </xf>
    <xf numFmtId="0" fontId="30" fillId="0" borderId="15" xfId="88" applyFont="1" applyBorder="1" applyAlignment="1">
      <alignment horizontal="center"/>
      <protection/>
    </xf>
    <xf numFmtId="0" fontId="30" fillId="0" borderId="15" xfId="88" applyFont="1" applyBorder="1" applyAlignment="1">
      <alignment wrapText="1"/>
      <protection/>
    </xf>
    <xf numFmtId="4" fontId="30" fillId="0" borderId="15" xfId="88" applyNumberFormat="1" applyFont="1" applyBorder="1">
      <alignment/>
      <protection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9" fillId="0" borderId="13" xfId="88" applyFont="1" applyBorder="1" applyAlignment="1">
      <alignment horizontal="center" vertical="center"/>
      <protection/>
    </xf>
    <xf numFmtId="0" fontId="29" fillId="0" borderId="13" xfId="88" applyFont="1" applyBorder="1" applyAlignment="1">
      <alignment horizontal="center"/>
      <protection/>
    </xf>
    <xf numFmtId="4" fontId="29" fillId="0" borderId="13" xfId="88" applyNumberFormat="1" applyFont="1" applyBorder="1" applyAlignment="1">
      <alignment horizontal="center"/>
      <protection/>
    </xf>
    <xf numFmtId="49" fontId="0" fillId="0" borderId="16" xfId="0" applyNumberFormat="1" applyBorder="1" applyAlignment="1">
      <alignment vertical="center" wrapText="1"/>
    </xf>
    <xf numFmtId="4" fontId="0" fillId="0" borderId="16" xfId="0" applyNumberFormat="1" applyBorder="1" applyAlignment="1">
      <alignment wrapText="1"/>
    </xf>
    <xf numFmtId="4" fontId="0" fillId="0" borderId="16" xfId="0" applyNumberFormat="1" applyBorder="1" applyAlignment="1">
      <alignment/>
    </xf>
    <xf numFmtId="4" fontId="0" fillId="0" borderId="16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9" fontId="0" fillId="0" borderId="13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" fontId="30" fillId="0" borderId="12" xfId="88" applyNumberFormat="1" applyFont="1" applyBorder="1">
      <alignment/>
      <protection/>
    </xf>
    <xf numFmtId="4" fontId="1" fillId="0" borderId="11" xfId="88" applyNumberFormat="1" applyFont="1" applyBorder="1">
      <alignment/>
      <protection/>
    </xf>
    <xf numFmtId="0" fontId="0" fillId="0" borderId="15" xfId="0" applyFont="1" applyBorder="1" applyAlignment="1">
      <alignment horizontal="center" vertical="center"/>
    </xf>
    <xf numFmtId="0" fontId="29" fillId="0" borderId="11" xfId="88" applyFont="1" applyBorder="1" applyAlignment="1">
      <alignment horizontal="left" wrapText="1"/>
      <protection/>
    </xf>
    <xf numFmtId="0" fontId="29" fillId="0" borderId="13" xfId="88" applyFont="1" applyBorder="1">
      <alignment/>
      <protection/>
    </xf>
    <xf numFmtId="4" fontId="29" fillId="0" borderId="13" xfId="88" applyNumberFormat="1" applyFont="1" applyBorder="1">
      <alignment/>
      <protection/>
    </xf>
    <xf numFmtId="0" fontId="30" fillId="0" borderId="26" xfId="88" applyFont="1" applyBorder="1" applyAlignment="1">
      <alignment horizontal="center"/>
      <protection/>
    </xf>
    <xf numFmtId="0" fontId="30" fillId="20" borderId="15" xfId="88" applyFont="1" applyFill="1" applyBorder="1" applyAlignment="1">
      <alignment horizontal="center" vertical="center"/>
      <protection/>
    </xf>
    <xf numFmtId="0" fontId="30" fillId="0" borderId="0" xfId="88" applyFont="1" applyBorder="1" applyAlignment="1">
      <alignment horizontal="center" wrapText="1"/>
      <protection/>
    </xf>
    <xf numFmtId="0" fontId="23" fillId="20" borderId="15" xfId="0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right" vertical="center"/>
    </xf>
    <xf numFmtId="4" fontId="31" fillId="0" borderId="15" xfId="0" applyNumberFormat="1" applyFont="1" applyBorder="1" applyAlignment="1">
      <alignment horizontal="right" vertical="center"/>
    </xf>
    <xf numFmtId="0" fontId="23" fillId="20" borderId="15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0" fillId="20" borderId="34" xfId="0" applyFont="1" applyFill="1" applyBorder="1" applyAlignment="1">
      <alignment horizontal="center" vertical="center" wrapText="1"/>
    </xf>
    <xf numFmtId="0" fontId="20" fillId="20" borderId="35" xfId="0" applyFont="1" applyFill="1" applyBorder="1" applyAlignment="1">
      <alignment horizontal="center" vertical="center" wrapText="1"/>
    </xf>
    <xf numFmtId="0" fontId="20" fillId="20" borderId="27" xfId="0" applyFont="1" applyFill="1" applyBorder="1" applyAlignment="1">
      <alignment horizontal="center" vertical="center" wrapText="1"/>
    </xf>
    <xf numFmtId="0" fontId="20" fillId="20" borderId="30" xfId="0" applyFont="1" applyFill="1" applyBorder="1" applyAlignment="1">
      <alignment horizontal="center" vertical="center" wrapText="1"/>
    </xf>
    <xf numFmtId="0" fontId="20" fillId="20" borderId="36" xfId="0" applyFont="1" applyFill="1" applyBorder="1" applyAlignment="1">
      <alignment horizontal="center" vertical="center" wrapText="1"/>
    </xf>
    <xf numFmtId="0" fontId="20" fillId="20" borderId="37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9" fillId="0" borderId="15" xfId="88" applyFont="1" applyBorder="1" applyAlignment="1">
      <alignment horizontal="center"/>
      <protection/>
    </xf>
    <xf numFmtId="0" fontId="30" fillId="0" borderId="15" xfId="88" applyFont="1" applyBorder="1" applyAlignment="1">
      <alignment horizontal="center"/>
      <protection/>
    </xf>
    <xf numFmtId="4" fontId="29" fillId="0" borderId="16" xfId="88" applyNumberFormat="1" applyFont="1" applyBorder="1" applyAlignment="1">
      <alignment horizontal="center"/>
      <protection/>
    </xf>
    <xf numFmtId="0" fontId="29" fillId="0" borderId="16" xfId="88" applyFont="1" applyBorder="1" applyAlignment="1">
      <alignment horizontal="center"/>
      <protection/>
    </xf>
    <xf numFmtId="0" fontId="29" fillId="0" borderId="11" xfId="88" applyFont="1" applyBorder="1" applyAlignment="1">
      <alignment horizontal="left" wrapText="1"/>
      <protection/>
    </xf>
    <xf numFmtId="0" fontId="29" fillId="0" borderId="11" xfId="88" applyFont="1" applyBorder="1" applyAlignment="1">
      <alignment horizontal="left"/>
      <protection/>
    </xf>
    <xf numFmtId="0" fontId="29" fillId="0" borderId="16" xfId="88" applyFont="1" applyBorder="1" applyAlignment="1">
      <alignment horizontal="center" vertical="center"/>
      <protection/>
    </xf>
    <xf numFmtId="0" fontId="29" fillId="0" borderId="11" xfId="88" applyFont="1" applyBorder="1" applyAlignment="1">
      <alignment wrapText="1"/>
      <protection/>
    </xf>
    <xf numFmtId="0" fontId="29" fillId="0" borderId="11" xfId="88" applyFont="1" applyBorder="1" applyAlignment="1">
      <alignment horizontal="center"/>
      <protection/>
    </xf>
    <xf numFmtId="4" fontId="29" fillId="0" borderId="11" xfId="88" applyNumberFormat="1" applyFont="1" applyBorder="1" applyAlignment="1">
      <alignment horizontal="center"/>
      <protection/>
    </xf>
    <xf numFmtId="0" fontId="29" fillId="0" borderId="11" xfId="88" applyFont="1" applyBorder="1" applyAlignment="1">
      <alignment horizontal="center" vertical="center"/>
      <protection/>
    </xf>
    <xf numFmtId="0" fontId="30" fillId="20" borderId="15" xfId="88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/>
    </xf>
    <xf numFmtId="0" fontId="34" fillId="0" borderId="0" xfId="86" applyFont="1" applyBorder="1" applyAlignment="1">
      <alignment horizontal="center" vertical="center"/>
      <protection/>
    </xf>
    <xf numFmtId="0" fontId="23" fillId="20" borderId="15" xfId="86" applyFont="1" applyFill="1" applyBorder="1" applyAlignment="1">
      <alignment horizontal="center" vertical="center"/>
      <protection/>
    </xf>
    <xf numFmtId="0" fontId="23" fillId="20" borderId="15" xfId="86" applyFont="1" applyFill="1" applyBorder="1" applyAlignment="1">
      <alignment horizontal="center" vertical="center" wrapText="1"/>
      <protection/>
    </xf>
    <xf numFmtId="0" fontId="23" fillId="0" borderId="15" xfId="86" applyFont="1" applyBorder="1" applyAlignment="1">
      <alignment horizontal="center" vertical="center"/>
      <protection/>
    </xf>
    <xf numFmtId="0" fontId="23" fillId="20" borderId="14" xfId="86" applyFont="1" applyFill="1" applyBorder="1" applyAlignment="1">
      <alignment horizontal="center" vertical="center" wrapText="1"/>
      <protection/>
    </xf>
    <xf numFmtId="0" fontId="23" fillId="0" borderId="15" xfId="87" applyFont="1" applyBorder="1" applyAlignment="1">
      <alignment horizontal="center" vertical="center"/>
      <protection/>
    </xf>
    <xf numFmtId="0" fontId="36" fillId="0" borderId="0" xfId="87" applyFont="1" applyBorder="1" applyAlignment="1">
      <alignment horizontal="center" wrapText="1"/>
      <protection/>
    </xf>
    <xf numFmtId="0" fontId="23" fillId="20" borderId="15" xfId="87" applyFont="1" applyFill="1" applyBorder="1" applyAlignment="1">
      <alignment horizontal="center" vertical="center"/>
      <protection/>
    </xf>
    <xf numFmtId="0" fontId="23" fillId="20" borderId="15" xfId="87" applyFont="1" applyFill="1" applyBorder="1" applyAlignment="1">
      <alignment horizontal="center" vertical="center" wrapText="1"/>
      <protection/>
    </xf>
  </cellXfs>
  <cellStyles count="94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4 1" xfId="58"/>
    <cellStyle name="Akcent 5" xfId="59"/>
    <cellStyle name="Akcent 5 1" xfId="60"/>
    <cellStyle name="Akcent 6" xfId="61"/>
    <cellStyle name="Akcent 6 1" xfId="62"/>
    <cellStyle name="Dane wejściowe" xfId="63"/>
    <cellStyle name="Dane wejściowe 1" xfId="64"/>
    <cellStyle name="Dane wyjściowe" xfId="65"/>
    <cellStyle name="Dane wyjściowe 1" xfId="66"/>
    <cellStyle name="Dobre" xfId="67"/>
    <cellStyle name="Dobre 1" xfId="68"/>
    <cellStyle name="Comma" xfId="69"/>
    <cellStyle name="Comma [0]" xfId="70"/>
    <cellStyle name="Hyperlink" xfId="71"/>
    <cellStyle name="Komórka połączona" xfId="72"/>
    <cellStyle name="Komórka połączona 1" xfId="73"/>
    <cellStyle name="Komórka zaznaczona" xfId="74"/>
    <cellStyle name="Komórka zaznaczona 1" xfId="75"/>
    <cellStyle name="Nagłówek 1" xfId="76"/>
    <cellStyle name="Nagłówek 1 1" xfId="77"/>
    <cellStyle name="Nagłówek 2" xfId="78"/>
    <cellStyle name="Nagłówek 2 1" xfId="79"/>
    <cellStyle name="Nagłówek 3" xfId="80"/>
    <cellStyle name="Nagłówek 3 1" xfId="81"/>
    <cellStyle name="Nagłówek 4" xfId="82"/>
    <cellStyle name="Nagłówek 4 1" xfId="83"/>
    <cellStyle name="Neutralne" xfId="84"/>
    <cellStyle name="Neutralne 1" xfId="85"/>
    <cellStyle name="Normalny_11" xfId="86"/>
    <cellStyle name="Normalny_11a" xfId="87"/>
    <cellStyle name="Normalny_zal_Szczecin" xfId="88"/>
    <cellStyle name="Obliczenia" xfId="89"/>
    <cellStyle name="Obliczenia 1" xfId="90"/>
    <cellStyle name="Followed Hyperlink" xfId="91"/>
    <cellStyle name="Percent" xfId="92"/>
    <cellStyle name="Suma" xfId="93"/>
    <cellStyle name="Suma 1" xfId="94"/>
    <cellStyle name="Tekst objaśnienia" xfId="95"/>
    <cellStyle name="Tekst objaśnienia 1" xfId="96"/>
    <cellStyle name="Tekst ostrzeżenia" xfId="97"/>
    <cellStyle name="Tekst ostrzeżenia 1" xfId="98"/>
    <cellStyle name="Tytuł" xfId="99"/>
    <cellStyle name="Tytuł 1" xfId="100"/>
    <cellStyle name="Uwaga" xfId="101"/>
    <cellStyle name="Uwaga 1" xfId="102"/>
    <cellStyle name="Uwaga_budżet poprawki" xfId="103"/>
    <cellStyle name="Currency" xfId="104"/>
    <cellStyle name="Currency [0]" xfId="105"/>
    <cellStyle name="Złe" xfId="106"/>
    <cellStyle name="Złe 1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0">
      <selection activeCell="G53" sqref="G53"/>
    </sheetView>
  </sheetViews>
  <sheetFormatPr defaultColWidth="9.00390625" defaultRowHeight="12.75"/>
  <cols>
    <col min="1" max="1" width="6.375" style="4" customWidth="1"/>
    <col min="2" max="2" width="5.125" style="4" customWidth="1"/>
    <col min="3" max="3" width="6.25390625" style="4" customWidth="1"/>
    <col min="4" max="4" width="5.875" style="4" customWidth="1"/>
    <col min="5" max="5" width="28.125" style="4" customWidth="1"/>
    <col min="6" max="6" width="14.125" style="4" customWidth="1"/>
    <col min="7" max="7" width="12.75390625" style="4" customWidth="1"/>
    <col min="8" max="8" width="11.75390625" style="4" customWidth="1"/>
    <col min="9" max="10" width="10.125" style="4" customWidth="1"/>
    <col min="11" max="11" width="12.625" style="4" customWidth="1"/>
    <col min="12" max="12" width="16.75390625" style="4" customWidth="1"/>
    <col min="13" max="13" width="9.125" style="8" customWidth="1"/>
    <col min="14" max="16384" width="9.125" style="4" customWidth="1"/>
  </cols>
  <sheetData>
    <row r="1" spans="1:12" ht="17.25" customHeight="1">
      <c r="A1" s="213" t="s">
        <v>209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 t="s">
        <v>17</v>
      </c>
    </row>
    <row r="3" spans="1:12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2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</row>
    <row r="6" spans="1:12" ht="10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3" s="6" customFormat="1" ht="19.5" customHeight="1">
      <c r="A7" s="214" t="s">
        <v>37</v>
      </c>
      <c r="B7" s="214" t="s">
        <v>0</v>
      </c>
      <c r="C7" s="214" t="s">
        <v>38</v>
      </c>
      <c r="D7" s="214" t="s">
        <v>39</v>
      </c>
      <c r="E7" s="223" t="s">
        <v>40</v>
      </c>
      <c r="F7" s="223" t="s">
        <v>260</v>
      </c>
      <c r="G7" s="220" t="s">
        <v>41</v>
      </c>
      <c r="H7" s="221"/>
      <c r="I7" s="221"/>
      <c r="J7" s="221"/>
      <c r="K7" s="222"/>
      <c r="L7" s="217" t="s">
        <v>42</v>
      </c>
      <c r="M7" s="11"/>
    </row>
    <row r="8" spans="1:13" s="6" customFormat="1" ht="19.5" customHeight="1">
      <c r="A8" s="215"/>
      <c r="B8" s="215"/>
      <c r="C8" s="215"/>
      <c r="D8" s="215"/>
      <c r="E8" s="224"/>
      <c r="F8" s="224"/>
      <c r="G8" s="223" t="s">
        <v>262</v>
      </c>
      <c r="H8" s="220" t="s">
        <v>43</v>
      </c>
      <c r="I8" s="221"/>
      <c r="J8" s="221"/>
      <c r="K8" s="222"/>
      <c r="L8" s="218"/>
      <c r="M8" s="11"/>
    </row>
    <row r="9" spans="1:13" s="6" customFormat="1" ht="29.25" customHeight="1">
      <c r="A9" s="215"/>
      <c r="B9" s="215"/>
      <c r="C9" s="215"/>
      <c r="D9" s="215"/>
      <c r="E9" s="224"/>
      <c r="F9" s="224"/>
      <c r="G9" s="224"/>
      <c r="H9" s="223" t="s">
        <v>44</v>
      </c>
      <c r="I9" s="223" t="s">
        <v>45</v>
      </c>
      <c r="J9" s="223" t="s">
        <v>46</v>
      </c>
      <c r="K9" s="223" t="s">
        <v>47</v>
      </c>
      <c r="L9" s="218"/>
      <c r="M9" s="11"/>
    </row>
    <row r="10" spans="1:13" s="6" customFormat="1" ht="19.5" customHeight="1">
      <c r="A10" s="215"/>
      <c r="B10" s="215"/>
      <c r="C10" s="215"/>
      <c r="D10" s="215"/>
      <c r="E10" s="224"/>
      <c r="F10" s="224"/>
      <c r="G10" s="224"/>
      <c r="H10" s="224"/>
      <c r="I10" s="224"/>
      <c r="J10" s="224"/>
      <c r="K10" s="224"/>
      <c r="L10" s="218"/>
      <c r="M10" s="11"/>
    </row>
    <row r="11" spans="1:13" s="6" customFormat="1" ht="27.75" customHeight="1">
      <c r="A11" s="216"/>
      <c r="B11" s="216"/>
      <c r="C11" s="216"/>
      <c r="D11" s="216"/>
      <c r="E11" s="225"/>
      <c r="F11" s="225"/>
      <c r="G11" s="225"/>
      <c r="H11" s="225"/>
      <c r="I11" s="225"/>
      <c r="J11" s="225"/>
      <c r="K11" s="225"/>
      <c r="L11" s="219"/>
      <c r="M11" s="11"/>
    </row>
    <row r="12" spans="1:13" ht="7.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/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11"/>
    </row>
    <row r="13" spans="1:12" ht="23.25" customHeight="1">
      <c r="A13" s="96">
        <v>1</v>
      </c>
      <c r="B13" s="14" t="s">
        <v>6</v>
      </c>
      <c r="C13" s="14" t="s">
        <v>7</v>
      </c>
      <c r="D13" s="14" t="s">
        <v>21</v>
      </c>
      <c r="E13" s="16" t="s">
        <v>52</v>
      </c>
      <c r="F13" s="155"/>
      <c r="G13" s="154">
        <v>84000</v>
      </c>
      <c r="H13" s="154">
        <v>84000</v>
      </c>
      <c r="I13" s="154"/>
      <c r="J13" s="155"/>
      <c r="K13" s="154"/>
      <c r="L13" s="154"/>
    </row>
    <row r="14" spans="1:12" ht="27.75" customHeight="1">
      <c r="A14" s="12">
        <v>2</v>
      </c>
      <c r="B14" s="148" t="s">
        <v>6</v>
      </c>
      <c r="C14" s="148" t="s">
        <v>7</v>
      </c>
      <c r="D14" s="148" t="s">
        <v>21</v>
      </c>
      <c r="E14" s="156" t="s">
        <v>224</v>
      </c>
      <c r="F14" s="155"/>
      <c r="G14" s="154">
        <v>14500</v>
      </c>
      <c r="H14" s="154">
        <v>14500</v>
      </c>
      <c r="I14" s="154"/>
      <c r="J14" s="155"/>
      <c r="K14" s="154"/>
      <c r="L14" s="154" t="s">
        <v>237</v>
      </c>
    </row>
    <row r="15" spans="1:12" ht="27.75" customHeight="1">
      <c r="A15" s="12">
        <v>3</v>
      </c>
      <c r="B15" s="148" t="s">
        <v>6</v>
      </c>
      <c r="C15" s="148" t="s">
        <v>7</v>
      </c>
      <c r="D15" s="148" t="s">
        <v>21</v>
      </c>
      <c r="E15" s="156" t="s">
        <v>255</v>
      </c>
      <c r="F15" s="155"/>
      <c r="G15" s="154">
        <v>18000</v>
      </c>
      <c r="H15" s="154">
        <v>18000</v>
      </c>
      <c r="I15" s="154"/>
      <c r="J15" s="155"/>
      <c r="K15" s="154"/>
      <c r="L15" s="154"/>
    </row>
    <row r="16" spans="1:12" ht="27.75" customHeight="1">
      <c r="A16" s="12">
        <v>4</v>
      </c>
      <c r="B16" s="148" t="s">
        <v>6</v>
      </c>
      <c r="C16" s="148" t="s">
        <v>7</v>
      </c>
      <c r="D16" s="148" t="s">
        <v>21</v>
      </c>
      <c r="E16" s="156" t="s">
        <v>225</v>
      </c>
      <c r="F16" s="155"/>
      <c r="G16" s="154">
        <v>4000</v>
      </c>
      <c r="H16" s="154">
        <v>4000</v>
      </c>
      <c r="I16" s="154"/>
      <c r="J16" s="155"/>
      <c r="K16" s="154"/>
      <c r="L16" s="154" t="s">
        <v>226</v>
      </c>
    </row>
    <row r="17" spans="1:12" ht="27.75" customHeight="1">
      <c r="A17" s="12">
        <v>5</v>
      </c>
      <c r="B17" s="148" t="s">
        <v>6</v>
      </c>
      <c r="C17" s="148" t="s">
        <v>7</v>
      </c>
      <c r="D17" s="148" t="s">
        <v>21</v>
      </c>
      <c r="E17" s="156" t="s">
        <v>259</v>
      </c>
      <c r="F17" s="155">
        <v>200000</v>
      </c>
      <c r="G17" s="154"/>
      <c r="H17" s="154"/>
      <c r="I17" s="154"/>
      <c r="J17" s="155"/>
      <c r="K17" s="154"/>
      <c r="L17" s="154"/>
    </row>
    <row r="18" spans="1:12" ht="81.75" customHeight="1">
      <c r="A18" s="12">
        <v>6</v>
      </c>
      <c r="B18" s="148" t="s">
        <v>6</v>
      </c>
      <c r="C18" s="148" t="s">
        <v>7</v>
      </c>
      <c r="D18" s="148" t="s">
        <v>21</v>
      </c>
      <c r="E18" s="156" t="s">
        <v>261</v>
      </c>
      <c r="F18" s="155">
        <v>150000</v>
      </c>
      <c r="G18" s="154"/>
      <c r="H18" s="154"/>
      <c r="I18" s="154"/>
      <c r="J18" s="155"/>
      <c r="K18" s="154"/>
      <c r="L18" s="154"/>
    </row>
    <row r="19" spans="1:12" ht="81.75" customHeight="1">
      <c r="A19" s="12">
        <v>7</v>
      </c>
      <c r="B19" s="148" t="s">
        <v>8</v>
      </c>
      <c r="C19" s="148" t="s">
        <v>9</v>
      </c>
      <c r="D19" s="156" t="s">
        <v>175</v>
      </c>
      <c r="E19" s="156" t="s">
        <v>176</v>
      </c>
      <c r="F19" s="155"/>
      <c r="G19" s="154">
        <v>3664995.75</v>
      </c>
      <c r="H19" s="154">
        <v>368587.15</v>
      </c>
      <c r="I19" s="154">
        <v>367900</v>
      </c>
      <c r="J19" s="155"/>
      <c r="K19" s="154">
        <v>2928508.6</v>
      </c>
      <c r="L19" s="154"/>
    </row>
    <row r="20" spans="1:12" ht="27.75" customHeight="1">
      <c r="A20" s="12">
        <v>8</v>
      </c>
      <c r="B20" s="148" t="s">
        <v>8</v>
      </c>
      <c r="C20" s="148" t="s">
        <v>223</v>
      </c>
      <c r="D20" s="148" t="s">
        <v>21</v>
      </c>
      <c r="E20" s="156" t="s">
        <v>173</v>
      </c>
      <c r="F20" s="155"/>
      <c r="G20" s="154">
        <v>8650.75</v>
      </c>
      <c r="H20" s="154">
        <v>8650.75</v>
      </c>
      <c r="I20" s="154"/>
      <c r="J20" s="153"/>
      <c r="K20" s="154"/>
      <c r="L20" s="154" t="s">
        <v>172</v>
      </c>
    </row>
    <row r="21" spans="1:12" ht="30" customHeight="1">
      <c r="A21" s="12">
        <v>9</v>
      </c>
      <c r="B21" s="148" t="s">
        <v>8</v>
      </c>
      <c r="C21" s="148" t="s">
        <v>223</v>
      </c>
      <c r="D21" s="148" t="s">
        <v>21</v>
      </c>
      <c r="E21" s="156" t="s">
        <v>228</v>
      </c>
      <c r="F21" s="155"/>
      <c r="G21" s="154">
        <v>4000</v>
      </c>
      <c r="H21" s="154">
        <v>4000</v>
      </c>
      <c r="I21" s="154"/>
      <c r="J21" s="153"/>
      <c r="K21" s="154"/>
      <c r="L21" s="154" t="s">
        <v>172</v>
      </c>
    </row>
    <row r="22" spans="1:12" ht="32.25" customHeight="1">
      <c r="A22" s="12">
        <v>10</v>
      </c>
      <c r="B22" s="148" t="s">
        <v>8</v>
      </c>
      <c r="C22" s="148" t="s">
        <v>223</v>
      </c>
      <c r="D22" s="148" t="s">
        <v>21</v>
      </c>
      <c r="E22" s="156" t="s">
        <v>232</v>
      </c>
      <c r="F22" s="155"/>
      <c r="G22" s="154">
        <v>8000</v>
      </c>
      <c r="H22" s="154">
        <v>8000</v>
      </c>
      <c r="I22" s="154"/>
      <c r="J22" s="153"/>
      <c r="K22" s="154"/>
      <c r="L22" s="154" t="s">
        <v>172</v>
      </c>
    </row>
    <row r="23" spans="1:12" ht="32.25" customHeight="1">
      <c r="A23" s="12">
        <v>11</v>
      </c>
      <c r="B23" s="148" t="s">
        <v>8</v>
      </c>
      <c r="C23" s="148" t="s">
        <v>223</v>
      </c>
      <c r="D23" s="148" t="s">
        <v>21</v>
      </c>
      <c r="E23" s="156" t="s">
        <v>233</v>
      </c>
      <c r="F23" s="155"/>
      <c r="G23" s="154">
        <v>8246.98</v>
      </c>
      <c r="H23" s="154">
        <v>8246.98</v>
      </c>
      <c r="I23" s="154"/>
      <c r="J23" s="153"/>
      <c r="K23" s="154"/>
      <c r="L23" s="154"/>
    </row>
    <row r="24" spans="1:12" ht="28.5" customHeight="1">
      <c r="A24" s="12">
        <v>12</v>
      </c>
      <c r="B24" s="148" t="s">
        <v>8</v>
      </c>
      <c r="C24" s="148" t="s">
        <v>223</v>
      </c>
      <c r="D24" s="148" t="s">
        <v>21</v>
      </c>
      <c r="E24" s="156" t="s">
        <v>235</v>
      </c>
      <c r="F24" s="155"/>
      <c r="G24" s="154">
        <v>6076.2</v>
      </c>
      <c r="H24" s="154">
        <v>6076.2</v>
      </c>
      <c r="I24" s="154"/>
      <c r="J24" s="153"/>
      <c r="K24" s="154"/>
      <c r="L24" s="154" t="s">
        <v>172</v>
      </c>
    </row>
    <row r="25" spans="1:12" ht="28.5" customHeight="1">
      <c r="A25" s="12">
        <v>13</v>
      </c>
      <c r="B25" s="148" t="s">
        <v>8</v>
      </c>
      <c r="C25" s="148" t="s">
        <v>223</v>
      </c>
      <c r="D25" s="148" t="s">
        <v>29</v>
      </c>
      <c r="E25" s="156" t="s">
        <v>227</v>
      </c>
      <c r="F25" s="155"/>
      <c r="G25" s="154">
        <v>6000</v>
      </c>
      <c r="H25" s="154">
        <v>6000</v>
      </c>
      <c r="I25" s="154"/>
      <c r="J25" s="153"/>
      <c r="K25" s="154"/>
      <c r="L25" s="154" t="s">
        <v>172</v>
      </c>
    </row>
    <row r="26" spans="1:12" ht="28.5" customHeight="1">
      <c r="A26" s="12">
        <v>14</v>
      </c>
      <c r="B26" s="148" t="s">
        <v>8</v>
      </c>
      <c r="C26" s="148" t="s">
        <v>223</v>
      </c>
      <c r="D26" s="148" t="s">
        <v>21</v>
      </c>
      <c r="E26" s="156" t="s">
        <v>231</v>
      </c>
      <c r="F26" s="155"/>
      <c r="G26" s="154">
        <v>3500</v>
      </c>
      <c r="H26" s="154">
        <v>3500</v>
      </c>
      <c r="I26" s="154"/>
      <c r="J26" s="153"/>
      <c r="K26" s="154"/>
      <c r="L26" s="154" t="s">
        <v>172</v>
      </c>
    </row>
    <row r="27" spans="1:12" ht="28.5" customHeight="1">
      <c r="A27" s="12">
        <v>15</v>
      </c>
      <c r="B27" s="148" t="s">
        <v>8</v>
      </c>
      <c r="C27" s="148" t="s">
        <v>223</v>
      </c>
      <c r="D27" s="148" t="s">
        <v>21</v>
      </c>
      <c r="E27" s="16" t="s">
        <v>70</v>
      </c>
      <c r="F27" s="155"/>
      <c r="G27" s="154">
        <v>7537.2</v>
      </c>
      <c r="H27" s="154">
        <v>7537.2</v>
      </c>
      <c r="I27" s="154"/>
      <c r="J27" s="153"/>
      <c r="K27" s="154"/>
      <c r="L27" s="154" t="s">
        <v>172</v>
      </c>
    </row>
    <row r="28" spans="1:12" ht="28.5" customHeight="1">
      <c r="A28" s="12">
        <v>16</v>
      </c>
      <c r="B28" s="148" t="s">
        <v>8</v>
      </c>
      <c r="C28" s="148" t="s">
        <v>223</v>
      </c>
      <c r="D28" s="14" t="s">
        <v>29</v>
      </c>
      <c r="E28" s="156" t="s">
        <v>236</v>
      </c>
      <c r="F28" s="155"/>
      <c r="G28" s="154">
        <v>2500</v>
      </c>
      <c r="H28" s="154">
        <v>2500</v>
      </c>
      <c r="I28" s="154"/>
      <c r="J28" s="153"/>
      <c r="K28" s="154"/>
      <c r="L28" s="154" t="s">
        <v>172</v>
      </c>
    </row>
    <row r="29" spans="1:12" ht="28.5" customHeight="1">
      <c r="A29" s="12">
        <v>17</v>
      </c>
      <c r="B29" s="148" t="s">
        <v>8</v>
      </c>
      <c r="C29" s="148" t="s">
        <v>223</v>
      </c>
      <c r="D29" s="14" t="s">
        <v>29</v>
      </c>
      <c r="E29" s="156" t="s">
        <v>279</v>
      </c>
      <c r="F29" s="155"/>
      <c r="G29" s="154">
        <v>2700</v>
      </c>
      <c r="H29" s="154">
        <v>2700</v>
      </c>
      <c r="I29" s="154"/>
      <c r="J29" s="155"/>
      <c r="K29" s="154"/>
      <c r="L29" s="154" t="s">
        <v>172</v>
      </c>
    </row>
    <row r="30" spans="1:12" ht="28.5" customHeight="1">
      <c r="A30" s="184">
        <v>18</v>
      </c>
      <c r="B30" s="148" t="s">
        <v>8</v>
      </c>
      <c r="C30" s="148" t="s">
        <v>223</v>
      </c>
      <c r="D30" s="148" t="s">
        <v>21</v>
      </c>
      <c r="E30" s="156" t="s">
        <v>280</v>
      </c>
      <c r="F30" s="155"/>
      <c r="G30" s="154">
        <v>6273</v>
      </c>
      <c r="H30" s="154">
        <v>6273</v>
      </c>
      <c r="I30" s="154"/>
      <c r="J30" s="155"/>
      <c r="K30" s="154"/>
      <c r="L30" s="154" t="s">
        <v>172</v>
      </c>
    </row>
    <row r="31" spans="1:12" ht="28.5" customHeight="1">
      <c r="A31" s="184">
        <v>19</v>
      </c>
      <c r="B31" s="148" t="s">
        <v>8</v>
      </c>
      <c r="C31" s="148" t="s">
        <v>223</v>
      </c>
      <c r="D31" s="148" t="s">
        <v>21</v>
      </c>
      <c r="E31" s="156" t="s">
        <v>242</v>
      </c>
      <c r="F31" s="155"/>
      <c r="G31" s="154">
        <v>5689.48</v>
      </c>
      <c r="H31" s="154">
        <v>5689.48</v>
      </c>
      <c r="I31" s="154"/>
      <c r="J31" s="155"/>
      <c r="K31" s="154"/>
      <c r="L31" s="154" t="s">
        <v>172</v>
      </c>
    </row>
    <row r="32" spans="1:12" ht="65.25" customHeight="1">
      <c r="A32" s="12">
        <v>20</v>
      </c>
      <c r="B32" s="148" t="s">
        <v>8</v>
      </c>
      <c r="C32" s="148" t="s">
        <v>223</v>
      </c>
      <c r="D32" s="156" t="s">
        <v>239</v>
      </c>
      <c r="E32" s="156" t="s">
        <v>240</v>
      </c>
      <c r="F32" s="155"/>
      <c r="G32" s="154">
        <v>85812.81</v>
      </c>
      <c r="H32" s="200">
        <v>31584.81</v>
      </c>
      <c r="I32" s="154"/>
      <c r="J32" s="155"/>
      <c r="K32" s="200">
        <v>54228</v>
      </c>
      <c r="L32" s="154"/>
    </row>
    <row r="33" spans="1:12" ht="27" customHeight="1">
      <c r="A33" s="12">
        <v>21</v>
      </c>
      <c r="B33" s="14" t="s">
        <v>10</v>
      </c>
      <c r="C33" s="148" t="s">
        <v>11</v>
      </c>
      <c r="D33" s="14" t="s">
        <v>21</v>
      </c>
      <c r="E33" s="16" t="s">
        <v>54</v>
      </c>
      <c r="F33" s="153">
        <v>1000000</v>
      </c>
      <c r="G33" s="154">
        <v>25000</v>
      </c>
      <c r="H33" s="154">
        <v>25000</v>
      </c>
      <c r="I33" s="154"/>
      <c r="J33" s="155"/>
      <c r="K33" s="154"/>
      <c r="L33" s="154"/>
    </row>
    <row r="34" spans="1:12" ht="27" customHeight="1">
      <c r="A34" s="12">
        <v>22</v>
      </c>
      <c r="B34" s="148" t="s">
        <v>10</v>
      </c>
      <c r="C34" s="148" t="s">
        <v>31</v>
      </c>
      <c r="D34" s="148" t="s">
        <v>29</v>
      </c>
      <c r="E34" s="156" t="s">
        <v>241</v>
      </c>
      <c r="F34" s="155"/>
      <c r="G34" s="154">
        <v>7000</v>
      </c>
      <c r="H34" s="154">
        <v>7000</v>
      </c>
      <c r="I34" s="154"/>
      <c r="J34" s="155"/>
      <c r="K34" s="154"/>
      <c r="L34" s="154"/>
    </row>
    <row r="35" spans="1:12" ht="25.5" customHeight="1">
      <c r="A35" s="12">
        <v>23</v>
      </c>
      <c r="B35" s="148" t="s">
        <v>13</v>
      </c>
      <c r="C35" s="148" t="s">
        <v>33</v>
      </c>
      <c r="D35" s="148" t="s">
        <v>21</v>
      </c>
      <c r="E35" s="156" t="s">
        <v>229</v>
      </c>
      <c r="F35" s="153"/>
      <c r="G35" s="3">
        <v>5000</v>
      </c>
      <c r="H35" s="3">
        <v>5000</v>
      </c>
      <c r="I35" s="154"/>
      <c r="J35" s="153"/>
      <c r="K35" s="154"/>
      <c r="L35" s="154" t="s">
        <v>172</v>
      </c>
    </row>
    <row r="36" spans="1:12" ht="25.5" customHeight="1">
      <c r="A36" s="12">
        <v>24</v>
      </c>
      <c r="B36" s="148" t="s">
        <v>13</v>
      </c>
      <c r="C36" s="148" t="s">
        <v>33</v>
      </c>
      <c r="D36" s="148" t="s">
        <v>21</v>
      </c>
      <c r="E36" s="156" t="s">
        <v>234</v>
      </c>
      <c r="F36" s="153"/>
      <c r="G36" s="3">
        <v>10234.34</v>
      </c>
      <c r="H36" s="3">
        <v>10234.34</v>
      </c>
      <c r="I36" s="154"/>
      <c r="J36" s="153"/>
      <c r="K36" s="154"/>
      <c r="L36" s="154" t="s">
        <v>172</v>
      </c>
    </row>
    <row r="37" spans="1:12" ht="25.5" customHeight="1">
      <c r="A37" s="12">
        <v>25</v>
      </c>
      <c r="B37" s="14" t="s">
        <v>13</v>
      </c>
      <c r="C37" s="156" t="s">
        <v>258</v>
      </c>
      <c r="D37" s="156" t="s">
        <v>21</v>
      </c>
      <c r="E37" s="16" t="s">
        <v>56</v>
      </c>
      <c r="F37" s="155">
        <v>2500000</v>
      </c>
      <c r="G37" s="154">
        <v>2000000</v>
      </c>
      <c r="H37" s="154">
        <v>2000000</v>
      </c>
      <c r="I37" s="154"/>
      <c r="J37" s="153"/>
      <c r="K37" s="154"/>
      <c r="L37" s="154"/>
    </row>
    <row r="38" spans="1:12" ht="28.5" customHeight="1">
      <c r="A38" s="12">
        <v>26</v>
      </c>
      <c r="B38" s="14" t="s">
        <v>13</v>
      </c>
      <c r="C38" s="14" t="s">
        <v>14</v>
      </c>
      <c r="D38" s="14" t="s">
        <v>21</v>
      </c>
      <c r="E38" s="16" t="s">
        <v>61</v>
      </c>
      <c r="F38" s="153">
        <v>237700</v>
      </c>
      <c r="G38" s="154">
        <v>50000</v>
      </c>
      <c r="H38" s="154">
        <v>50000</v>
      </c>
      <c r="I38" s="154"/>
      <c r="J38" s="153"/>
      <c r="K38" s="154"/>
      <c r="L38" s="154"/>
    </row>
    <row r="39" spans="1:12" ht="28.5" customHeight="1">
      <c r="A39" s="12">
        <v>27</v>
      </c>
      <c r="B39" s="14" t="s">
        <v>13</v>
      </c>
      <c r="C39" s="14" t="s">
        <v>14</v>
      </c>
      <c r="D39" s="14" t="s">
        <v>21</v>
      </c>
      <c r="E39" s="16" t="s">
        <v>63</v>
      </c>
      <c r="F39" s="155">
        <v>260000</v>
      </c>
      <c r="G39" s="154">
        <v>20000</v>
      </c>
      <c r="H39" s="154">
        <v>20000</v>
      </c>
      <c r="I39" s="154"/>
      <c r="J39" s="153"/>
      <c r="K39" s="154"/>
      <c r="L39" s="154"/>
    </row>
    <row r="40" spans="1:12" ht="28.5" customHeight="1">
      <c r="A40" s="12">
        <v>28</v>
      </c>
      <c r="B40" s="14" t="s">
        <v>13</v>
      </c>
      <c r="C40" s="14" t="s">
        <v>14</v>
      </c>
      <c r="D40" s="14" t="s">
        <v>22</v>
      </c>
      <c r="E40" s="16" t="s">
        <v>65</v>
      </c>
      <c r="F40" s="155">
        <v>400000</v>
      </c>
      <c r="G40" s="154"/>
      <c r="H40" s="154"/>
      <c r="I40" s="154"/>
      <c r="J40" s="153"/>
      <c r="K40" s="154"/>
      <c r="L40" s="154"/>
    </row>
    <row r="41" spans="1:12" ht="28.5" customHeight="1">
      <c r="A41" s="12">
        <v>29</v>
      </c>
      <c r="B41" s="14" t="s">
        <v>13</v>
      </c>
      <c r="C41" s="14" t="s">
        <v>14</v>
      </c>
      <c r="D41" s="14" t="s">
        <v>21</v>
      </c>
      <c r="E41" s="16" t="s">
        <v>67</v>
      </c>
      <c r="F41" s="155">
        <v>100000</v>
      </c>
      <c r="G41" s="154"/>
      <c r="H41" s="154"/>
      <c r="I41" s="154"/>
      <c r="J41" s="153"/>
      <c r="K41" s="154"/>
      <c r="L41" s="154"/>
    </row>
    <row r="42" spans="1:12" ht="39" customHeight="1">
      <c r="A42" s="12">
        <v>30</v>
      </c>
      <c r="B42" s="157" t="s">
        <v>13</v>
      </c>
      <c r="C42" s="14" t="s">
        <v>14</v>
      </c>
      <c r="D42" s="157" t="s">
        <v>21</v>
      </c>
      <c r="E42" s="157" t="s">
        <v>69</v>
      </c>
      <c r="F42" s="158">
        <v>70000</v>
      </c>
      <c r="G42" s="154">
        <v>4000</v>
      </c>
      <c r="H42" s="154">
        <v>4000</v>
      </c>
      <c r="I42" s="154"/>
      <c r="J42" s="153"/>
      <c r="K42" s="154"/>
      <c r="L42" s="154"/>
    </row>
    <row r="43" spans="1:12" ht="39" customHeight="1">
      <c r="A43" s="12">
        <v>31</v>
      </c>
      <c r="B43" s="157" t="s">
        <v>13</v>
      </c>
      <c r="C43" s="148" t="s">
        <v>14</v>
      </c>
      <c r="D43" s="157" t="s">
        <v>21</v>
      </c>
      <c r="E43" s="157" t="s">
        <v>243</v>
      </c>
      <c r="F43" s="158"/>
      <c r="G43" s="154">
        <v>50000</v>
      </c>
      <c r="H43" s="154">
        <v>50000</v>
      </c>
      <c r="I43" s="154"/>
      <c r="J43" s="153"/>
      <c r="K43" s="154"/>
      <c r="L43" s="154"/>
    </row>
    <row r="44" spans="1:12" ht="28.5" customHeight="1">
      <c r="A44" s="12">
        <v>32</v>
      </c>
      <c r="B44" s="14" t="s">
        <v>13</v>
      </c>
      <c r="C44" s="157" t="s">
        <v>14</v>
      </c>
      <c r="D44" s="148" t="s">
        <v>29</v>
      </c>
      <c r="E44" s="156" t="s">
        <v>238</v>
      </c>
      <c r="F44" s="155"/>
      <c r="G44" s="154">
        <v>50000</v>
      </c>
      <c r="H44" s="154">
        <v>50000</v>
      </c>
      <c r="I44" s="154"/>
      <c r="J44" s="153"/>
      <c r="K44" s="154"/>
      <c r="L44" s="154"/>
    </row>
    <row r="45" spans="1:12" ht="28.5" customHeight="1">
      <c r="A45" s="12">
        <v>33</v>
      </c>
      <c r="B45" s="14" t="s">
        <v>13</v>
      </c>
      <c r="C45" s="148" t="s">
        <v>14</v>
      </c>
      <c r="D45" s="14" t="s">
        <v>29</v>
      </c>
      <c r="E45" s="16" t="s">
        <v>59</v>
      </c>
      <c r="F45" s="153"/>
      <c r="G45" s="3">
        <v>10000</v>
      </c>
      <c r="H45" s="3">
        <v>10000</v>
      </c>
      <c r="I45" s="154"/>
      <c r="J45" s="153"/>
      <c r="K45" s="154"/>
      <c r="L45" s="154"/>
    </row>
    <row r="46" spans="1:12" ht="40.5" customHeight="1">
      <c r="A46" s="12">
        <v>34</v>
      </c>
      <c r="B46" s="148" t="s">
        <v>13</v>
      </c>
      <c r="C46" s="148" t="s">
        <v>14</v>
      </c>
      <c r="D46" s="148" t="s">
        <v>29</v>
      </c>
      <c r="E46" s="156" t="s">
        <v>263</v>
      </c>
      <c r="F46" s="153"/>
      <c r="G46" s="3">
        <v>6298</v>
      </c>
      <c r="H46" s="3">
        <v>6298</v>
      </c>
      <c r="I46" s="154"/>
      <c r="J46" s="153"/>
      <c r="K46" s="154"/>
      <c r="L46" s="154"/>
    </row>
    <row r="47" spans="1:12" ht="18.75" customHeight="1">
      <c r="A47" s="12">
        <v>35</v>
      </c>
      <c r="B47" s="14" t="s">
        <v>15</v>
      </c>
      <c r="C47" s="14" t="s">
        <v>16</v>
      </c>
      <c r="D47" s="14" t="s">
        <v>21</v>
      </c>
      <c r="E47" s="16" t="s">
        <v>71</v>
      </c>
      <c r="F47" s="153">
        <v>300000</v>
      </c>
      <c r="G47" s="154"/>
      <c r="H47" s="154"/>
      <c r="I47" s="154"/>
      <c r="J47" s="153"/>
      <c r="K47" s="154"/>
      <c r="L47" s="154"/>
    </row>
    <row r="48" spans="1:12" ht="12.75">
      <c r="A48" s="184">
        <v>36</v>
      </c>
      <c r="B48" s="148" t="s">
        <v>15</v>
      </c>
      <c r="C48" s="14" t="s">
        <v>16</v>
      </c>
      <c r="D48" s="14" t="s">
        <v>21</v>
      </c>
      <c r="E48" s="16" t="s">
        <v>72</v>
      </c>
      <c r="F48" s="153">
        <v>300000</v>
      </c>
      <c r="G48" s="154"/>
      <c r="H48" s="154"/>
      <c r="I48" s="154"/>
      <c r="J48" s="153"/>
      <c r="K48" s="154"/>
      <c r="L48" s="154"/>
    </row>
    <row r="49" spans="1:12" ht="15" customHeight="1">
      <c r="A49" s="184">
        <v>37</v>
      </c>
      <c r="B49" s="148" t="s">
        <v>15</v>
      </c>
      <c r="C49" s="14" t="s">
        <v>16</v>
      </c>
      <c r="D49" s="14" t="s">
        <v>21</v>
      </c>
      <c r="E49" s="156" t="s">
        <v>174</v>
      </c>
      <c r="F49" s="153">
        <v>500000</v>
      </c>
      <c r="G49" s="154"/>
      <c r="H49" s="154"/>
      <c r="I49" s="154"/>
      <c r="J49" s="153"/>
      <c r="K49" s="154"/>
      <c r="L49" s="154"/>
    </row>
    <row r="50" spans="1:12" ht="25.5">
      <c r="A50" s="184">
        <v>38</v>
      </c>
      <c r="B50" s="148" t="s">
        <v>15</v>
      </c>
      <c r="C50" s="148" t="s">
        <v>16</v>
      </c>
      <c r="D50" s="156" t="s">
        <v>239</v>
      </c>
      <c r="E50" s="156" t="s">
        <v>253</v>
      </c>
      <c r="F50" s="153"/>
      <c r="G50" s="154">
        <v>38957.81</v>
      </c>
      <c r="H50" s="154">
        <v>13957.81</v>
      </c>
      <c r="I50" s="154"/>
      <c r="J50" s="153"/>
      <c r="K50" s="154">
        <v>25000</v>
      </c>
      <c r="L50" s="154" t="s">
        <v>256</v>
      </c>
    </row>
    <row r="51" spans="1:12" ht="25.5">
      <c r="A51" s="184">
        <v>39</v>
      </c>
      <c r="B51" s="148" t="s">
        <v>15</v>
      </c>
      <c r="C51" s="148" t="s">
        <v>16</v>
      </c>
      <c r="D51" s="156" t="s">
        <v>21</v>
      </c>
      <c r="E51" s="156" t="s">
        <v>244</v>
      </c>
      <c r="F51" s="155"/>
      <c r="G51" s="179">
        <v>10934.83</v>
      </c>
      <c r="H51" s="154">
        <v>10934.83</v>
      </c>
      <c r="I51" s="154"/>
      <c r="J51" s="153"/>
      <c r="K51" s="154"/>
      <c r="L51" s="154" t="s">
        <v>172</v>
      </c>
    </row>
    <row r="52" spans="1:12" ht="25.5">
      <c r="A52" s="184">
        <v>40</v>
      </c>
      <c r="B52" s="148" t="s">
        <v>15</v>
      </c>
      <c r="C52" s="148" t="s">
        <v>16</v>
      </c>
      <c r="D52" s="156" t="s">
        <v>239</v>
      </c>
      <c r="E52" s="156" t="s">
        <v>230</v>
      </c>
      <c r="F52" s="155"/>
      <c r="G52" s="154">
        <v>51473.94</v>
      </c>
      <c r="H52" s="154">
        <v>26473.94</v>
      </c>
      <c r="I52" s="154"/>
      <c r="J52" s="153"/>
      <c r="K52" s="154">
        <v>25000</v>
      </c>
      <c r="L52" s="154" t="s">
        <v>254</v>
      </c>
    </row>
    <row r="53" spans="1:12" ht="63.75">
      <c r="A53" s="185">
        <v>41</v>
      </c>
      <c r="B53" s="35" t="s">
        <v>15</v>
      </c>
      <c r="C53" s="35" t="s">
        <v>16</v>
      </c>
      <c r="D53" s="189" t="s">
        <v>265</v>
      </c>
      <c r="E53" s="189" t="s">
        <v>266</v>
      </c>
      <c r="F53" s="190"/>
      <c r="G53" s="191">
        <v>148814.2</v>
      </c>
      <c r="H53" s="191">
        <v>52025.2</v>
      </c>
      <c r="I53" s="191"/>
      <c r="J53" s="192"/>
      <c r="K53" s="191">
        <v>96789</v>
      </c>
      <c r="L53" s="191"/>
    </row>
    <row r="54" spans="1:12" ht="38.25">
      <c r="A54" s="4">
        <v>42</v>
      </c>
      <c r="B54" s="159" t="s">
        <v>34</v>
      </c>
      <c r="C54" s="159" t="s">
        <v>35</v>
      </c>
      <c r="D54" s="160" t="s">
        <v>21</v>
      </c>
      <c r="E54" s="160" t="s">
        <v>264</v>
      </c>
      <c r="F54" s="161"/>
      <c r="G54" s="162">
        <v>7367.7</v>
      </c>
      <c r="H54" s="162">
        <v>7367.7</v>
      </c>
      <c r="I54" s="162"/>
      <c r="J54" s="163"/>
      <c r="K54" s="162"/>
      <c r="L54" s="162" t="s">
        <v>172</v>
      </c>
    </row>
    <row r="55" spans="1:12" ht="12.75">
      <c r="A55" s="165" t="s">
        <v>257</v>
      </c>
      <c r="B55" s="17"/>
      <c r="C55" s="36"/>
      <c r="D55" s="36"/>
      <c r="E55" s="149"/>
      <c r="F55" s="150">
        <f aca="true" t="shared" si="0" ref="F55:K55">SUM(F13:F54)</f>
        <v>6017700</v>
      </c>
      <c r="G55" s="18">
        <f t="shared" si="0"/>
        <v>6435562.99</v>
      </c>
      <c r="H55" s="18">
        <f t="shared" si="0"/>
        <v>2938137.3900000006</v>
      </c>
      <c r="I55" s="18">
        <f t="shared" si="0"/>
        <v>367900</v>
      </c>
      <c r="J55" s="18">
        <f t="shared" si="0"/>
        <v>0</v>
      </c>
      <c r="K55" s="18">
        <f t="shared" si="0"/>
        <v>3129525.6</v>
      </c>
      <c r="L55" s="17" t="s">
        <v>73</v>
      </c>
    </row>
    <row r="56" spans="2:13" s="19" customFormat="1" ht="22.5" customHeight="1">
      <c r="B56" s="7"/>
      <c r="C56" s="152"/>
      <c r="D56" s="152"/>
      <c r="E56" s="4"/>
      <c r="F56" s="4"/>
      <c r="M56" s="20"/>
    </row>
    <row r="57" spans="1:13" ht="12.75">
      <c r="A57" s="7"/>
      <c r="C57" s="7"/>
      <c r="D57" s="7"/>
      <c r="I57" s="7"/>
      <c r="J57" s="7"/>
      <c r="K57" s="7"/>
      <c r="L57" s="7"/>
      <c r="M57" s="11"/>
    </row>
    <row r="58" ht="12.75">
      <c r="A58" s="4" t="s">
        <v>75</v>
      </c>
    </row>
    <row r="59" ht="12.75">
      <c r="A59" s="4" t="s">
        <v>76</v>
      </c>
    </row>
    <row r="60" ht="12.75">
      <c r="A60" s="4" t="s">
        <v>77</v>
      </c>
    </row>
    <row r="61" ht="12.75">
      <c r="A61" s="4" t="s">
        <v>78</v>
      </c>
    </row>
    <row r="63" ht="14.25">
      <c r="A63" s="21" t="s">
        <v>79</v>
      </c>
    </row>
  </sheetData>
  <sheetProtection/>
  <mergeCells count="15">
    <mergeCell ref="I9:I11"/>
    <mergeCell ref="J9:J11"/>
    <mergeCell ref="K9:K11"/>
    <mergeCell ref="G8:G11"/>
    <mergeCell ref="H9:H11"/>
    <mergeCell ref="A1:L1"/>
    <mergeCell ref="B7:B11"/>
    <mergeCell ref="A7:A11"/>
    <mergeCell ref="L7:L11"/>
    <mergeCell ref="G7:K7"/>
    <mergeCell ref="F7:F11"/>
    <mergeCell ref="E7:E11"/>
    <mergeCell ref="D7:D11"/>
    <mergeCell ref="C7:C11"/>
    <mergeCell ref="H8:K8"/>
  </mergeCells>
  <printOptions horizontalCentered="1"/>
  <pageMargins left="0.5" right="0.39375" top="1.3902777777777777" bottom="0.7875" header="0.5118055555555555" footer="0.5118055555555555"/>
  <pageSetup horizontalDpi="300" verticalDpi="300" orientation="landscape" paperSize="9" r:id="rId1"/>
  <headerFooter alignWithMargins="0">
    <oddHeader>&amp;R&amp;9Załącznik nr 3
do uchwały Rady Gminy 
nr  XXXIV/269/2013
z dnia 29 listopada 2013r.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workbookViewId="0" topLeftCell="A1">
      <selection activeCell="D69" sqref="D69"/>
    </sheetView>
  </sheetViews>
  <sheetFormatPr defaultColWidth="9.00390625" defaultRowHeight="12.75"/>
  <cols>
    <col min="1" max="1" width="7.875" style="0" customWidth="1"/>
    <col min="2" max="2" width="14.25390625" style="0" customWidth="1"/>
    <col min="3" max="3" width="10.125" style="0" customWidth="1"/>
    <col min="4" max="4" width="9.25390625" style="0" customWidth="1"/>
    <col min="5" max="5" width="11.375" style="0" customWidth="1"/>
    <col min="6" max="6" width="10.00390625" style="0" customWidth="1"/>
    <col min="7" max="7" width="11.625" style="0" customWidth="1"/>
    <col min="8" max="8" width="10.125" style="0" customWidth="1"/>
    <col min="10" max="10" width="8.625" style="0" customWidth="1"/>
    <col min="11" max="11" width="6.00390625" style="0" customWidth="1"/>
    <col min="12" max="12" width="9.25390625" style="0" customWidth="1"/>
    <col min="13" max="13" width="10.125" style="0" customWidth="1"/>
    <col min="14" max="14" width="5.625" style="0" customWidth="1"/>
    <col min="15" max="15" width="7.25390625" style="0" customWidth="1"/>
    <col min="16" max="16" width="10.00390625" style="0" customWidth="1"/>
  </cols>
  <sheetData>
    <row r="1" spans="1:16" ht="32.25" customHeight="1">
      <c r="A1" s="207" t="s">
        <v>177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ht="12.7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2.75" customHeight="1">
      <c r="A3" s="206" t="s">
        <v>37</v>
      </c>
      <c r="B3" s="206" t="s">
        <v>178</v>
      </c>
      <c r="C3" s="237" t="s">
        <v>179</v>
      </c>
      <c r="D3" s="237" t="s">
        <v>180</v>
      </c>
      <c r="E3" s="237" t="s">
        <v>181</v>
      </c>
      <c r="F3" s="206" t="s">
        <v>19</v>
      </c>
      <c r="G3" s="206"/>
      <c r="H3" s="206" t="s">
        <v>41</v>
      </c>
      <c r="I3" s="206"/>
      <c r="J3" s="206"/>
      <c r="K3" s="206"/>
      <c r="L3" s="206"/>
      <c r="M3" s="206"/>
      <c r="N3" s="206"/>
      <c r="O3" s="206"/>
      <c r="P3" s="206"/>
    </row>
    <row r="4" spans="1:16" ht="12.75" customHeight="1">
      <c r="A4" s="206"/>
      <c r="B4" s="206"/>
      <c r="C4" s="237"/>
      <c r="D4" s="237"/>
      <c r="E4" s="237"/>
      <c r="F4" s="237" t="s">
        <v>182</v>
      </c>
      <c r="G4" s="237" t="s">
        <v>183</v>
      </c>
      <c r="H4" s="206" t="s">
        <v>219</v>
      </c>
      <c r="I4" s="206"/>
      <c r="J4" s="206"/>
      <c r="K4" s="206"/>
      <c r="L4" s="206"/>
      <c r="M4" s="206"/>
      <c r="N4" s="206"/>
      <c r="O4" s="206"/>
      <c r="P4" s="206"/>
    </row>
    <row r="5" spans="1:16" ht="12.75">
      <c r="A5" s="206"/>
      <c r="B5" s="206"/>
      <c r="C5" s="237"/>
      <c r="D5" s="237"/>
      <c r="E5" s="237"/>
      <c r="F5" s="237"/>
      <c r="G5" s="237"/>
      <c r="H5" s="237" t="s">
        <v>184</v>
      </c>
      <c r="I5" s="206" t="s">
        <v>20</v>
      </c>
      <c r="J5" s="206"/>
      <c r="K5" s="206"/>
      <c r="L5" s="206"/>
      <c r="M5" s="206"/>
      <c r="N5" s="206"/>
      <c r="O5" s="206"/>
      <c r="P5" s="206"/>
    </row>
    <row r="6" spans="1:16" ht="12.75">
      <c r="A6" s="206"/>
      <c r="B6" s="206"/>
      <c r="C6" s="237"/>
      <c r="D6" s="237"/>
      <c r="E6" s="237"/>
      <c r="F6" s="237"/>
      <c r="G6" s="237"/>
      <c r="H6" s="237"/>
      <c r="I6" s="206" t="s">
        <v>185</v>
      </c>
      <c r="J6" s="206"/>
      <c r="K6" s="206"/>
      <c r="L6" s="206"/>
      <c r="M6" s="206" t="s">
        <v>186</v>
      </c>
      <c r="N6" s="206"/>
      <c r="O6" s="206"/>
      <c r="P6" s="206"/>
    </row>
    <row r="7" spans="1:16" ht="12.75">
      <c r="A7" s="206"/>
      <c r="B7" s="206"/>
      <c r="C7" s="237"/>
      <c r="D7" s="237"/>
      <c r="E7" s="237"/>
      <c r="F7" s="237"/>
      <c r="G7" s="237"/>
      <c r="H7" s="237"/>
      <c r="I7" s="237" t="s">
        <v>187</v>
      </c>
      <c r="J7" s="206" t="s">
        <v>188</v>
      </c>
      <c r="K7" s="206"/>
      <c r="L7" s="206"/>
      <c r="M7" s="237" t="s">
        <v>189</v>
      </c>
      <c r="N7" s="237" t="s">
        <v>188</v>
      </c>
      <c r="O7" s="237"/>
      <c r="P7" s="237"/>
    </row>
    <row r="8" spans="1:16" ht="21.75" customHeight="1">
      <c r="A8" s="206"/>
      <c r="B8" s="206"/>
      <c r="C8" s="237"/>
      <c r="D8" s="237"/>
      <c r="E8" s="237"/>
      <c r="F8" s="237"/>
      <c r="G8" s="237"/>
      <c r="H8" s="237"/>
      <c r="I8" s="237"/>
      <c r="J8" s="167" t="s">
        <v>190</v>
      </c>
      <c r="K8" s="167" t="s">
        <v>191</v>
      </c>
      <c r="L8" s="167" t="s">
        <v>192</v>
      </c>
      <c r="M8" s="237"/>
      <c r="N8" s="168" t="s">
        <v>190</v>
      </c>
      <c r="O8" s="167" t="s">
        <v>191</v>
      </c>
      <c r="P8" s="167" t="s">
        <v>193</v>
      </c>
    </row>
    <row r="9" spans="1:16" ht="12.75">
      <c r="A9" s="176">
        <v>1</v>
      </c>
      <c r="B9" s="176">
        <v>2</v>
      </c>
      <c r="C9" s="176">
        <v>3</v>
      </c>
      <c r="D9" s="176">
        <v>4</v>
      </c>
      <c r="E9" s="176">
        <v>5</v>
      </c>
      <c r="F9" s="176">
        <v>6</v>
      </c>
      <c r="G9" s="176">
        <v>7</v>
      </c>
      <c r="H9" s="176">
        <v>8</v>
      </c>
      <c r="I9" s="176">
        <v>9</v>
      </c>
      <c r="J9" s="176">
        <v>10</v>
      </c>
      <c r="K9" s="176">
        <v>11</v>
      </c>
      <c r="L9" s="176">
        <v>12</v>
      </c>
      <c r="M9" s="176">
        <v>13</v>
      </c>
      <c r="N9" s="177">
        <v>14</v>
      </c>
      <c r="O9" s="176">
        <v>15</v>
      </c>
      <c r="P9" s="176">
        <v>16</v>
      </c>
    </row>
    <row r="10" spans="1:16" ht="41.25" customHeight="1">
      <c r="A10" s="169">
        <v>1</v>
      </c>
      <c r="B10" s="170" t="s">
        <v>194</v>
      </c>
      <c r="C10" s="205" t="s">
        <v>73</v>
      </c>
      <c r="D10" s="205"/>
      <c r="E10" s="171">
        <f>F10+G10</f>
        <v>3990054.5100000002</v>
      </c>
      <c r="F10" s="171">
        <f>F15+F22+F29+F36+F43</f>
        <v>860528.91</v>
      </c>
      <c r="G10" s="171">
        <f>G15+G22+G29+G36+G43</f>
        <v>3129525.6</v>
      </c>
      <c r="H10" s="171">
        <f>H15+H22+H29+H36+H43</f>
        <v>3990054.5100000002</v>
      </c>
      <c r="I10" s="171">
        <f>I15+I22+I29+I36+I43</f>
        <v>860528.91</v>
      </c>
      <c r="J10" s="171">
        <f>J15+J22+J29+J36+J43</f>
        <v>367900</v>
      </c>
      <c r="K10" s="171">
        <f>K15+K22+K29+K36</f>
        <v>0</v>
      </c>
      <c r="L10" s="171">
        <f>L15+L22+L29+L36+L43</f>
        <v>452197.16000000003</v>
      </c>
      <c r="M10" s="171">
        <f>M15+M22+M29+M36+M43</f>
        <v>3129525.6</v>
      </c>
      <c r="N10" s="171">
        <f>N15+N22+N29+N36</f>
        <v>0</v>
      </c>
      <c r="O10" s="171">
        <f>O15+O22+O29+O36</f>
        <v>0</v>
      </c>
      <c r="P10" s="171">
        <f>P15+P22+P29+P36+P43</f>
        <v>3129525.6</v>
      </c>
    </row>
    <row r="11" spans="1:16" ht="20.25" customHeight="1">
      <c r="A11" s="236" t="s">
        <v>195</v>
      </c>
      <c r="B11" s="172" t="s">
        <v>196</v>
      </c>
      <c r="C11" s="230" t="s">
        <v>197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</row>
    <row r="12" spans="1:16" ht="16.5" customHeight="1">
      <c r="A12" s="236"/>
      <c r="B12" s="172" t="s">
        <v>198</v>
      </c>
      <c r="C12" s="231" t="s">
        <v>199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173"/>
    </row>
    <row r="13" spans="1:16" ht="15" customHeight="1">
      <c r="A13" s="236"/>
      <c r="B13" s="172" t="s">
        <v>200</v>
      </c>
      <c r="C13" s="231" t="s">
        <v>201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173"/>
    </row>
    <row r="14" spans="1:16" ht="27" customHeight="1">
      <c r="A14" s="236"/>
      <c r="B14" s="172" t="s">
        <v>202</v>
      </c>
      <c r="C14" s="230" t="s">
        <v>203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173"/>
    </row>
    <row r="15" spans="1:16" ht="15.75" customHeight="1">
      <c r="A15" s="236"/>
      <c r="B15" s="172" t="s">
        <v>204</v>
      </c>
      <c r="C15" s="172"/>
      <c r="D15" s="172">
        <v>70005</v>
      </c>
      <c r="E15" s="174">
        <v>3664995.75</v>
      </c>
      <c r="F15" s="174">
        <v>736487.15</v>
      </c>
      <c r="G15" s="174">
        <v>2928508.6</v>
      </c>
      <c r="H15" s="174">
        <v>3664995.75</v>
      </c>
      <c r="I15" s="174">
        <v>736487.15</v>
      </c>
      <c r="J15" s="174">
        <v>367900</v>
      </c>
      <c r="K15" s="174">
        <v>0</v>
      </c>
      <c r="L15" s="174">
        <v>368587.15</v>
      </c>
      <c r="M15" s="174">
        <v>2928508.6</v>
      </c>
      <c r="N15" s="174">
        <v>0</v>
      </c>
      <c r="O15" s="175">
        <v>0</v>
      </c>
      <c r="P15" s="174">
        <v>2928508.6</v>
      </c>
    </row>
    <row r="16" spans="1:16" ht="12.75">
      <c r="A16" s="236"/>
      <c r="B16" s="172">
        <v>2013</v>
      </c>
      <c r="C16" s="234"/>
      <c r="D16" s="234"/>
      <c r="E16" s="174">
        <v>3664995.75</v>
      </c>
      <c r="F16" s="174">
        <v>736487.15</v>
      </c>
      <c r="G16" s="174">
        <v>2928508.6</v>
      </c>
      <c r="H16" s="235"/>
      <c r="I16" s="235"/>
      <c r="J16" s="235"/>
      <c r="K16" s="235"/>
      <c r="L16" s="235"/>
      <c r="M16" s="235"/>
      <c r="N16" s="235"/>
      <c r="O16" s="234"/>
      <c r="P16" s="234"/>
    </row>
    <row r="17" spans="1:16" ht="12.75">
      <c r="A17" s="236"/>
      <c r="B17" s="172">
        <v>2014</v>
      </c>
      <c r="C17" s="234"/>
      <c r="D17" s="234"/>
      <c r="E17" s="174"/>
      <c r="F17" s="174"/>
      <c r="G17" s="174"/>
      <c r="H17" s="235"/>
      <c r="I17" s="235"/>
      <c r="J17" s="235"/>
      <c r="K17" s="235"/>
      <c r="L17" s="235"/>
      <c r="M17" s="235"/>
      <c r="N17" s="235"/>
      <c r="O17" s="234"/>
      <c r="P17" s="234"/>
    </row>
    <row r="18" spans="1:16" ht="12.75">
      <c r="A18" s="236" t="s">
        <v>205</v>
      </c>
      <c r="B18" s="172" t="s">
        <v>196</v>
      </c>
      <c r="C18" s="230" t="s">
        <v>220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</row>
    <row r="19" spans="1:16" ht="11.25" customHeight="1">
      <c r="A19" s="236"/>
      <c r="B19" s="172" t="s">
        <v>198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173"/>
    </row>
    <row r="20" spans="1:16" ht="18.75" customHeight="1">
      <c r="A20" s="236"/>
      <c r="B20" s="172" t="s">
        <v>200</v>
      </c>
      <c r="C20" s="231" t="s">
        <v>221</v>
      </c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173"/>
    </row>
    <row r="21" spans="1:16" ht="15.75" customHeight="1">
      <c r="A21" s="236"/>
      <c r="B21" s="172" t="s">
        <v>202</v>
      </c>
      <c r="C21" s="230" t="s">
        <v>222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173"/>
    </row>
    <row r="22" spans="1:16" ht="12.75">
      <c r="A22" s="236"/>
      <c r="B22" s="172" t="s">
        <v>204</v>
      </c>
      <c r="C22" s="172"/>
      <c r="D22" s="172">
        <v>70095</v>
      </c>
      <c r="E22" s="174">
        <f>SUM(F22:G22)</f>
        <v>85812.81</v>
      </c>
      <c r="F22" s="174">
        <f>F23+F24</f>
        <v>31584.81</v>
      </c>
      <c r="G22" s="174">
        <v>54228</v>
      </c>
      <c r="H22" s="174">
        <v>85812.81</v>
      </c>
      <c r="I22" s="174">
        <v>31584.81</v>
      </c>
      <c r="J22" s="174"/>
      <c r="K22" s="174">
        <v>0</v>
      </c>
      <c r="L22" s="174">
        <v>31584.81</v>
      </c>
      <c r="M22" s="174">
        <v>54228</v>
      </c>
      <c r="N22" s="174">
        <v>0</v>
      </c>
      <c r="O22" s="175">
        <v>0</v>
      </c>
      <c r="P22" s="174">
        <v>54228</v>
      </c>
    </row>
    <row r="23" spans="1:16" ht="14.25" customHeight="1">
      <c r="A23" s="236"/>
      <c r="B23" s="172">
        <v>2013</v>
      </c>
      <c r="C23" s="234"/>
      <c r="D23" s="234"/>
      <c r="E23" s="174">
        <v>85812.81</v>
      </c>
      <c r="F23" s="174">
        <v>31584.81</v>
      </c>
      <c r="G23" s="174">
        <v>54228</v>
      </c>
      <c r="H23" s="235"/>
      <c r="I23" s="235"/>
      <c r="J23" s="235"/>
      <c r="K23" s="235"/>
      <c r="L23" s="235"/>
      <c r="M23" s="235"/>
      <c r="N23" s="235"/>
      <c r="O23" s="234"/>
      <c r="P23" s="234"/>
    </row>
    <row r="24" spans="1:16" ht="16.5" customHeight="1">
      <c r="A24" s="236"/>
      <c r="B24" s="172">
        <v>2014</v>
      </c>
      <c r="C24" s="234"/>
      <c r="D24" s="234"/>
      <c r="E24" s="174"/>
      <c r="F24" s="174"/>
      <c r="G24" s="174"/>
      <c r="H24" s="235"/>
      <c r="I24" s="235"/>
      <c r="J24" s="235"/>
      <c r="K24" s="235"/>
      <c r="L24" s="235"/>
      <c r="M24" s="235"/>
      <c r="N24" s="235"/>
      <c r="O24" s="234"/>
      <c r="P24" s="234"/>
    </row>
    <row r="25" spans="1:16" ht="15.75" customHeight="1">
      <c r="A25" s="232" t="s">
        <v>251</v>
      </c>
      <c r="B25" s="172" t="s">
        <v>196</v>
      </c>
      <c r="C25" s="230" t="s">
        <v>220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</row>
    <row r="26" spans="1:16" ht="12.75">
      <c r="A26" s="232"/>
      <c r="B26" s="172" t="s">
        <v>198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173"/>
    </row>
    <row r="27" spans="1:16" ht="33" customHeight="1">
      <c r="A27" s="232"/>
      <c r="B27" s="172" t="s">
        <v>200</v>
      </c>
      <c r="C27" s="233" t="s">
        <v>246</v>
      </c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173"/>
    </row>
    <row r="28" spans="1:16" ht="22.5" customHeight="1">
      <c r="A28" s="232"/>
      <c r="B28" s="172" t="s">
        <v>202</v>
      </c>
      <c r="C28" s="230" t="s">
        <v>247</v>
      </c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173"/>
    </row>
    <row r="29" spans="1:16" ht="13.5" customHeight="1">
      <c r="A29" s="232"/>
      <c r="B29" s="172" t="s">
        <v>204</v>
      </c>
      <c r="C29" s="172"/>
      <c r="D29" s="172">
        <v>92109</v>
      </c>
      <c r="E29" s="174">
        <v>51473.94</v>
      </c>
      <c r="F29" s="174">
        <v>26473.94</v>
      </c>
      <c r="G29" s="174">
        <v>25000</v>
      </c>
      <c r="H29" s="174">
        <v>51473.94</v>
      </c>
      <c r="I29" s="174">
        <v>26473.94</v>
      </c>
      <c r="J29" s="174"/>
      <c r="K29" s="174">
        <v>0</v>
      </c>
      <c r="L29" s="174">
        <v>0</v>
      </c>
      <c r="M29" s="174">
        <v>25000</v>
      </c>
      <c r="N29" s="174">
        <v>0</v>
      </c>
      <c r="O29" s="175">
        <v>0</v>
      </c>
      <c r="P29" s="174">
        <v>25000</v>
      </c>
    </row>
    <row r="30" spans="1:16" ht="15.75" customHeight="1">
      <c r="A30" s="232"/>
      <c r="B30" s="172">
        <v>2013</v>
      </c>
      <c r="C30" s="229"/>
      <c r="D30" s="229"/>
      <c r="E30" s="174">
        <v>51473.94</v>
      </c>
      <c r="F30" s="174">
        <v>26473.94</v>
      </c>
      <c r="G30" s="174">
        <v>25000</v>
      </c>
      <c r="H30" s="228"/>
      <c r="I30" s="228"/>
      <c r="J30" s="228"/>
      <c r="K30" s="228"/>
      <c r="L30" s="228"/>
      <c r="M30" s="228"/>
      <c r="N30" s="228"/>
      <c r="O30" s="229"/>
      <c r="P30" s="229"/>
    </row>
    <row r="31" spans="1:16" ht="12.75">
      <c r="A31" s="232"/>
      <c r="B31" s="172">
        <v>2014</v>
      </c>
      <c r="C31" s="229"/>
      <c r="D31" s="229"/>
      <c r="E31" s="174"/>
      <c r="F31" s="174"/>
      <c r="G31" s="174"/>
      <c r="H31" s="228"/>
      <c r="I31" s="228"/>
      <c r="J31" s="228"/>
      <c r="K31" s="228"/>
      <c r="L31" s="228"/>
      <c r="M31" s="228"/>
      <c r="N31" s="228"/>
      <c r="O31" s="229"/>
      <c r="P31" s="229"/>
    </row>
    <row r="32" spans="1:16" ht="21.75" customHeight="1">
      <c r="A32" s="232" t="s">
        <v>252</v>
      </c>
      <c r="B32" s="172" t="s">
        <v>196</v>
      </c>
      <c r="C32" s="230" t="s">
        <v>220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</row>
    <row r="33" spans="1:16" ht="18.75" customHeight="1">
      <c r="A33" s="232"/>
      <c r="B33" s="172" t="s">
        <v>198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173"/>
    </row>
    <row r="34" spans="1:16" ht="24.75" customHeight="1">
      <c r="A34" s="232"/>
      <c r="B34" s="172" t="s">
        <v>200</v>
      </c>
      <c r="C34" s="233" t="s">
        <v>246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173"/>
    </row>
    <row r="35" spans="1:16" ht="26.25" customHeight="1">
      <c r="A35" s="232"/>
      <c r="B35" s="172" t="s">
        <v>202</v>
      </c>
      <c r="C35" s="230" t="s">
        <v>248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173"/>
    </row>
    <row r="36" spans="1:16" ht="12.75" customHeight="1">
      <c r="A36" s="232"/>
      <c r="B36" s="172" t="s">
        <v>204</v>
      </c>
      <c r="C36" s="172"/>
      <c r="D36" s="172">
        <v>92109</v>
      </c>
      <c r="E36" s="174">
        <v>38957.81</v>
      </c>
      <c r="F36" s="174">
        <v>13957.81</v>
      </c>
      <c r="G36" s="174">
        <v>25000</v>
      </c>
      <c r="H36" s="174">
        <v>38957.81</v>
      </c>
      <c r="I36" s="174">
        <v>13957.81</v>
      </c>
      <c r="J36" s="174"/>
      <c r="K36" s="174">
        <v>0</v>
      </c>
      <c r="L36" s="174">
        <v>0</v>
      </c>
      <c r="M36" s="174">
        <v>25000</v>
      </c>
      <c r="N36" s="174">
        <v>0</v>
      </c>
      <c r="O36" s="175">
        <v>0</v>
      </c>
      <c r="P36" s="174">
        <v>25000</v>
      </c>
    </row>
    <row r="37" spans="1:16" ht="12.75">
      <c r="A37" s="232"/>
      <c r="B37" s="172">
        <v>2013</v>
      </c>
      <c r="C37" s="229"/>
      <c r="D37" s="229"/>
      <c r="E37" s="174">
        <v>38957.81</v>
      </c>
      <c r="F37" s="174">
        <v>13957.81</v>
      </c>
      <c r="G37" s="174">
        <v>25000</v>
      </c>
      <c r="H37" s="228"/>
      <c r="I37" s="228"/>
      <c r="J37" s="228"/>
      <c r="K37" s="228"/>
      <c r="L37" s="228"/>
      <c r="M37" s="228"/>
      <c r="N37" s="228"/>
      <c r="O37" s="229"/>
      <c r="P37" s="229"/>
    </row>
    <row r="38" spans="1:16" ht="12.75">
      <c r="A38" s="232"/>
      <c r="B38" s="172">
        <v>2014</v>
      </c>
      <c r="C38" s="229"/>
      <c r="D38" s="229"/>
      <c r="E38" s="174"/>
      <c r="F38" s="174" t="s">
        <v>249</v>
      </c>
      <c r="G38" s="174"/>
      <c r="H38" s="228"/>
      <c r="I38" s="228"/>
      <c r="J38" s="228"/>
      <c r="K38" s="228"/>
      <c r="L38" s="228"/>
      <c r="M38" s="228"/>
      <c r="N38" s="228"/>
      <c r="O38" s="229"/>
      <c r="P38" s="229"/>
    </row>
    <row r="39" spans="1:16" ht="12.75">
      <c r="A39" s="232" t="s">
        <v>267</v>
      </c>
      <c r="B39" s="172" t="s">
        <v>196</v>
      </c>
      <c r="C39" s="230" t="s">
        <v>220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</row>
    <row r="40" spans="1:16" ht="12.75">
      <c r="A40" s="232"/>
      <c r="B40" s="172" t="s">
        <v>198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173"/>
    </row>
    <row r="41" spans="1:16" ht="12.75">
      <c r="A41" s="232"/>
      <c r="B41" s="172" t="s">
        <v>200</v>
      </c>
      <c r="C41" s="233" t="s">
        <v>268</v>
      </c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173"/>
    </row>
    <row r="42" spans="1:16" ht="12.75">
      <c r="A42" s="232"/>
      <c r="B42" s="172" t="s">
        <v>202</v>
      </c>
      <c r="C42" s="230" t="s">
        <v>269</v>
      </c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173"/>
    </row>
    <row r="43" spans="1:16" ht="12.75">
      <c r="A43" s="232"/>
      <c r="B43" s="172" t="s">
        <v>204</v>
      </c>
      <c r="C43" s="172"/>
      <c r="D43" s="172">
        <v>92109</v>
      </c>
      <c r="E43" s="174">
        <f>119544.41+21071.52+1790+6408.27</f>
        <v>148814.19999999998</v>
      </c>
      <c r="F43" s="174">
        <f>E43-G43</f>
        <v>52025.19999999998</v>
      </c>
      <c r="G43" s="174">
        <v>96789</v>
      </c>
      <c r="H43" s="174">
        <f>I43+M43</f>
        <v>148814.19999999998</v>
      </c>
      <c r="I43" s="174">
        <f>F43</f>
        <v>52025.19999999998</v>
      </c>
      <c r="J43" s="174"/>
      <c r="K43" s="174"/>
      <c r="L43" s="174">
        <f>I43</f>
        <v>52025.19999999998</v>
      </c>
      <c r="M43" s="174">
        <f>G43</f>
        <v>96789</v>
      </c>
      <c r="N43" s="174"/>
      <c r="O43" s="175"/>
      <c r="P43" s="174">
        <f>M43</f>
        <v>96789</v>
      </c>
    </row>
    <row r="44" spans="1:16" ht="12.75">
      <c r="A44" s="232"/>
      <c r="B44" s="172">
        <v>2013</v>
      </c>
      <c r="C44" s="229"/>
      <c r="D44" s="229"/>
      <c r="E44" s="174">
        <f>E43</f>
        <v>148814.19999999998</v>
      </c>
      <c r="F44" s="174">
        <f>F43</f>
        <v>52025.19999999998</v>
      </c>
      <c r="G44" s="174">
        <f>G43</f>
        <v>96789</v>
      </c>
      <c r="H44" s="228"/>
      <c r="I44" s="228"/>
      <c r="J44" s="228"/>
      <c r="K44" s="228"/>
      <c r="L44" s="228"/>
      <c r="M44" s="228"/>
      <c r="N44" s="228"/>
      <c r="O44" s="229"/>
      <c r="P44" s="229"/>
    </row>
    <row r="45" spans="1:16" ht="12.75">
      <c r="A45" s="232"/>
      <c r="B45" s="172"/>
      <c r="C45" s="229"/>
      <c r="D45" s="229"/>
      <c r="E45" s="174"/>
      <c r="F45" s="174"/>
      <c r="G45" s="174"/>
      <c r="H45" s="228"/>
      <c r="I45" s="228"/>
      <c r="J45" s="228"/>
      <c r="K45" s="228"/>
      <c r="L45" s="228"/>
      <c r="M45" s="228"/>
      <c r="N45" s="228"/>
      <c r="O45" s="229"/>
      <c r="P45" s="229"/>
    </row>
    <row r="46" spans="1:16" ht="12.75">
      <c r="A46" s="186"/>
      <c r="B46" s="172"/>
      <c r="C46" s="187"/>
      <c r="D46" s="187"/>
      <c r="E46" s="174"/>
      <c r="F46" s="174"/>
      <c r="G46" s="174"/>
      <c r="H46" s="188"/>
      <c r="I46" s="188"/>
      <c r="J46" s="188"/>
      <c r="K46" s="188"/>
      <c r="L46" s="188"/>
      <c r="M46" s="188"/>
      <c r="N46" s="188"/>
      <c r="O46" s="187"/>
      <c r="P46" s="187"/>
    </row>
    <row r="47" spans="1:16" ht="22.5">
      <c r="A47" s="181">
        <v>2</v>
      </c>
      <c r="B47" s="182" t="s">
        <v>250</v>
      </c>
      <c r="C47" s="227" t="s">
        <v>73</v>
      </c>
      <c r="D47" s="227"/>
      <c r="E47" s="183">
        <f>SUM(E52,E59)</f>
        <v>198350</v>
      </c>
      <c r="F47" s="183">
        <f>SUM(F52,F59)</f>
        <v>29752.5</v>
      </c>
      <c r="G47" s="183">
        <f>SUM(G52,G59)</f>
        <v>168597.5</v>
      </c>
      <c r="H47" s="183">
        <f>SUM(H52,H59,H66)</f>
        <v>213660</v>
      </c>
      <c r="I47" s="183">
        <f aca="true" t="shared" si="0" ref="I47:P47">SUM(I52,I59,I66)</f>
        <v>32049</v>
      </c>
      <c r="J47" s="183">
        <f t="shared" si="0"/>
        <v>0</v>
      </c>
      <c r="K47" s="183">
        <f t="shared" si="0"/>
        <v>0</v>
      </c>
      <c r="L47" s="183">
        <f t="shared" si="0"/>
        <v>32049</v>
      </c>
      <c r="M47" s="183">
        <f t="shared" si="0"/>
        <v>181611</v>
      </c>
      <c r="N47" s="183">
        <f t="shared" si="0"/>
        <v>0</v>
      </c>
      <c r="O47" s="183">
        <f t="shared" si="0"/>
        <v>0</v>
      </c>
      <c r="P47" s="183">
        <f t="shared" si="0"/>
        <v>181611</v>
      </c>
    </row>
    <row r="48" spans="1:16" ht="12.75">
      <c r="A48" s="172" t="s">
        <v>196</v>
      </c>
      <c r="B48" s="230" t="s">
        <v>273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199"/>
    </row>
    <row r="49" spans="1:16" ht="12.75">
      <c r="A49" s="172" t="s">
        <v>198</v>
      </c>
      <c r="B49" s="231" t="s">
        <v>274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199"/>
      <c r="P49" s="199"/>
    </row>
    <row r="50" spans="1:16" ht="12.75">
      <c r="A50" s="172" t="s">
        <v>200</v>
      </c>
      <c r="B50" s="231" t="s">
        <v>276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199"/>
      <c r="P50" s="199"/>
    </row>
    <row r="51" spans="1:16" ht="12.75">
      <c r="A51" s="172" t="s">
        <v>202</v>
      </c>
      <c r="B51" s="231" t="s">
        <v>275</v>
      </c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199"/>
      <c r="P51" s="199"/>
    </row>
    <row r="52" spans="1:16" ht="12.75">
      <c r="A52" s="172" t="s">
        <v>204</v>
      </c>
      <c r="B52" s="172"/>
      <c r="C52" s="172"/>
      <c r="D52" s="172"/>
      <c r="E52" s="174">
        <f>SUM(E53:E54)</f>
        <v>150560</v>
      </c>
      <c r="F52" s="174">
        <f>SUM(F53:F54)</f>
        <v>22584</v>
      </c>
      <c r="G52" s="174">
        <v>127976</v>
      </c>
      <c r="H52" s="174">
        <f>SUM(F52:G52)</f>
        <v>150560</v>
      </c>
      <c r="I52" s="174">
        <f>SUM(I53:I54)</f>
        <v>22584</v>
      </c>
      <c r="J52" s="174"/>
      <c r="K52" s="174"/>
      <c r="L52" s="174">
        <f>SUM(L53:L54)</f>
        <v>22584</v>
      </c>
      <c r="M52" s="174">
        <v>127976</v>
      </c>
      <c r="N52" s="174"/>
      <c r="O52" s="174"/>
      <c r="P52" s="174">
        <v>127976</v>
      </c>
    </row>
    <row r="53" spans="1:16" ht="12.75">
      <c r="A53" s="172">
        <v>2013</v>
      </c>
      <c r="B53" s="172"/>
      <c r="C53" s="172"/>
      <c r="D53" s="172">
        <v>85395</v>
      </c>
      <c r="E53" s="174">
        <v>134751.2</v>
      </c>
      <c r="F53" s="174">
        <v>6775.2</v>
      </c>
      <c r="G53" s="174">
        <v>127976</v>
      </c>
      <c r="H53" s="174">
        <f>SUM(F53:G53)</f>
        <v>134751.2</v>
      </c>
      <c r="I53" s="174">
        <v>6775.2</v>
      </c>
      <c r="J53" s="174"/>
      <c r="K53" s="174"/>
      <c r="L53" s="174">
        <v>6775.2</v>
      </c>
      <c r="M53" s="174"/>
      <c r="N53" s="174"/>
      <c r="O53" s="174"/>
      <c r="P53" s="174"/>
    </row>
    <row r="54" spans="1:16" ht="12.75">
      <c r="A54" s="172"/>
      <c r="B54" s="172"/>
      <c r="C54" s="172"/>
      <c r="D54" s="172">
        <v>85214</v>
      </c>
      <c r="E54" s="174">
        <v>15808.8</v>
      </c>
      <c r="F54" s="174">
        <v>15808.8</v>
      </c>
      <c r="G54" s="174"/>
      <c r="H54" s="174">
        <v>15808.8</v>
      </c>
      <c r="I54" s="174">
        <v>15808.8</v>
      </c>
      <c r="J54" s="174"/>
      <c r="K54" s="174"/>
      <c r="L54" s="174">
        <v>15808.8</v>
      </c>
      <c r="M54" s="174"/>
      <c r="N54" s="174"/>
      <c r="O54" s="174"/>
      <c r="P54" s="174"/>
    </row>
    <row r="55" spans="1:16" ht="12.75">
      <c r="A55" s="172" t="s">
        <v>196</v>
      </c>
      <c r="B55" s="230" t="s">
        <v>273</v>
      </c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199"/>
    </row>
    <row r="56" spans="1:16" ht="12.75">
      <c r="A56" s="172" t="s">
        <v>198</v>
      </c>
      <c r="B56" s="231" t="s">
        <v>274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199"/>
      <c r="P56" s="199"/>
    </row>
    <row r="57" spans="1:16" ht="12.75">
      <c r="A57" s="172" t="s">
        <v>200</v>
      </c>
      <c r="B57" s="231" t="s">
        <v>277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199"/>
      <c r="P57" s="199"/>
    </row>
    <row r="58" spans="1:16" ht="15" customHeight="1">
      <c r="A58" s="172" t="s">
        <v>202</v>
      </c>
      <c r="B58" s="231" t="s">
        <v>278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199"/>
      <c r="P58" s="199"/>
    </row>
    <row r="59" spans="1:16" ht="12.75">
      <c r="A59" s="172" t="s">
        <v>204</v>
      </c>
      <c r="B59" s="172"/>
      <c r="C59" s="172"/>
      <c r="D59" s="172"/>
      <c r="E59" s="174">
        <v>47790</v>
      </c>
      <c r="F59" s="174">
        <v>7168.5</v>
      </c>
      <c r="G59" s="174">
        <v>40621.5</v>
      </c>
      <c r="H59" s="174">
        <f>SUM(F59:G59)</f>
        <v>47790</v>
      </c>
      <c r="I59" s="174">
        <v>7168.5</v>
      </c>
      <c r="J59" s="174"/>
      <c r="K59" s="174"/>
      <c r="L59" s="174">
        <v>7168.5</v>
      </c>
      <c r="M59" s="174">
        <v>40621.5</v>
      </c>
      <c r="N59" s="174"/>
      <c r="O59" s="174"/>
      <c r="P59" s="174">
        <v>40621.5</v>
      </c>
    </row>
    <row r="60" spans="1:16" ht="12.75">
      <c r="A60" s="172">
        <v>2013</v>
      </c>
      <c r="B60" s="172"/>
      <c r="C60" s="172"/>
      <c r="D60" s="172">
        <v>85395</v>
      </c>
      <c r="E60" s="174">
        <v>47790</v>
      </c>
      <c r="F60" s="174">
        <v>7168.5</v>
      </c>
      <c r="G60" s="174">
        <v>40621.5</v>
      </c>
      <c r="H60" s="174">
        <f>SUM(F60:G60)</f>
        <v>47790</v>
      </c>
      <c r="I60" s="174">
        <v>7168.5</v>
      </c>
      <c r="J60" s="174"/>
      <c r="K60" s="174"/>
      <c r="L60" s="174">
        <v>7168.5</v>
      </c>
      <c r="M60" s="174"/>
      <c r="N60" s="174"/>
      <c r="O60" s="174"/>
      <c r="P60" s="174"/>
    </row>
    <row r="61" spans="1:16" ht="33.75">
      <c r="A61" s="172" t="s">
        <v>196</v>
      </c>
      <c r="B61" s="202" t="s">
        <v>273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174"/>
    </row>
    <row r="62" spans="1:16" ht="12.75">
      <c r="A62" s="172" t="s">
        <v>198</v>
      </c>
      <c r="B62" s="173" t="s">
        <v>282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99"/>
      <c r="P62" s="204"/>
    </row>
    <row r="63" spans="1:16" ht="12.75">
      <c r="A63" s="172" t="s">
        <v>200</v>
      </c>
      <c r="B63" s="173" t="s">
        <v>283</v>
      </c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99"/>
      <c r="P63" s="204"/>
    </row>
    <row r="64" spans="1:16" ht="12.75">
      <c r="A64" s="172" t="s">
        <v>202</v>
      </c>
      <c r="B64" s="173" t="s">
        <v>284</v>
      </c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99"/>
      <c r="P64" s="204"/>
    </row>
    <row r="65" spans="1:16" ht="12.75">
      <c r="A65" s="172" t="s">
        <v>204</v>
      </c>
      <c r="B65" s="172"/>
      <c r="C65" s="172"/>
      <c r="D65" s="174"/>
      <c r="E65" s="174">
        <f>SUM(E66:E68)</f>
        <v>723300</v>
      </c>
      <c r="F65" s="174">
        <f>SUM(F66:F68)</f>
        <v>108495</v>
      </c>
      <c r="G65" s="174">
        <f>SUM(G66:G68)</f>
        <v>614805</v>
      </c>
      <c r="H65" s="174"/>
      <c r="I65" s="174"/>
      <c r="J65" s="174"/>
      <c r="K65" s="174"/>
      <c r="L65" s="174"/>
      <c r="M65" s="174"/>
      <c r="N65" s="174"/>
      <c r="O65" s="174"/>
      <c r="P65" s="204"/>
    </row>
    <row r="66" spans="1:16" ht="12.75">
      <c r="A66" s="172">
        <v>2013</v>
      </c>
      <c r="B66" s="172"/>
      <c r="C66" s="172"/>
      <c r="D66" s="172">
        <v>75095</v>
      </c>
      <c r="E66" s="174">
        <v>15310</v>
      </c>
      <c r="F66" s="174">
        <v>2296.5</v>
      </c>
      <c r="G66" s="174">
        <v>13013.5</v>
      </c>
      <c r="H66" s="174">
        <v>15310</v>
      </c>
      <c r="I66" s="174">
        <v>2296.5</v>
      </c>
      <c r="J66" s="174"/>
      <c r="K66" s="174"/>
      <c r="L66" s="174">
        <v>2296.5</v>
      </c>
      <c r="M66" s="174">
        <v>13013.5</v>
      </c>
      <c r="N66" s="174"/>
      <c r="O66" s="174"/>
      <c r="P66" s="204">
        <v>13013.5</v>
      </c>
    </row>
    <row r="67" spans="1:16" ht="12.75">
      <c r="A67" s="203">
        <v>1014</v>
      </c>
      <c r="B67" s="203"/>
      <c r="C67" s="203"/>
      <c r="D67" s="174"/>
      <c r="E67" s="174">
        <v>618780</v>
      </c>
      <c r="F67" s="174">
        <v>92817</v>
      </c>
      <c r="G67" s="174">
        <v>525963</v>
      </c>
      <c r="H67" s="204"/>
      <c r="I67" s="204"/>
      <c r="J67" s="204"/>
      <c r="K67" s="204"/>
      <c r="L67" s="204"/>
      <c r="M67" s="204"/>
      <c r="N67" s="204"/>
      <c r="O67" s="204"/>
      <c r="P67" s="204"/>
    </row>
    <row r="68" spans="1:16" ht="12.75">
      <c r="A68" s="203">
        <v>2015</v>
      </c>
      <c r="B68" s="203"/>
      <c r="C68" s="203"/>
      <c r="D68" s="174"/>
      <c r="E68" s="174">
        <v>89210</v>
      </c>
      <c r="F68" s="174">
        <v>13381.5</v>
      </c>
      <c r="G68" s="174">
        <v>75828.5</v>
      </c>
      <c r="H68" s="204"/>
      <c r="I68" s="204"/>
      <c r="J68" s="204"/>
      <c r="K68" s="204"/>
      <c r="L68" s="204"/>
      <c r="M68" s="204"/>
      <c r="N68" s="204"/>
      <c r="O68" s="204"/>
      <c r="P68" s="204"/>
    </row>
    <row r="69" spans="1:16" ht="12.75">
      <c r="A69" s="203"/>
      <c r="B69" s="203"/>
      <c r="C69" s="203"/>
      <c r="D69" s="203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</row>
    <row r="70" spans="1:16" ht="12.75">
      <c r="A70" s="226" t="s">
        <v>206</v>
      </c>
      <c r="B70" s="226"/>
      <c r="C70" s="227" t="s">
        <v>73</v>
      </c>
      <c r="D70" s="227"/>
      <c r="E70" s="183">
        <f aca="true" t="shared" si="1" ref="E70:P70">SUM(E10,E47)</f>
        <v>4188404.5100000002</v>
      </c>
      <c r="F70" s="183">
        <f t="shared" si="1"/>
        <v>890281.41</v>
      </c>
      <c r="G70" s="183">
        <f t="shared" si="1"/>
        <v>3298123.1</v>
      </c>
      <c r="H70" s="183">
        <f t="shared" si="1"/>
        <v>4203714.51</v>
      </c>
      <c r="I70" s="183">
        <f t="shared" si="1"/>
        <v>892577.91</v>
      </c>
      <c r="J70" s="183">
        <f t="shared" si="1"/>
        <v>367900</v>
      </c>
      <c r="K70" s="183">
        <f t="shared" si="1"/>
        <v>0</v>
      </c>
      <c r="L70" s="183">
        <f t="shared" si="1"/>
        <v>484246.16000000003</v>
      </c>
      <c r="M70" s="183">
        <f t="shared" si="1"/>
        <v>3311136.6</v>
      </c>
      <c r="N70" s="183">
        <f t="shared" si="1"/>
        <v>0</v>
      </c>
      <c r="O70" s="183">
        <f t="shared" si="1"/>
        <v>0</v>
      </c>
      <c r="P70" s="183">
        <f t="shared" si="1"/>
        <v>3311136.6</v>
      </c>
    </row>
    <row r="75" ht="12.75">
      <c r="F75" s="193"/>
    </row>
    <row r="76" ht="12.75">
      <c r="F76" s="193"/>
    </row>
    <row r="77" ht="12.75">
      <c r="F77" s="193"/>
    </row>
    <row r="78" ht="12.75">
      <c r="F78" s="193"/>
    </row>
  </sheetData>
  <mergeCells count="111">
    <mergeCell ref="B57:N57"/>
    <mergeCell ref="B58:N58"/>
    <mergeCell ref="A1:P1"/>
    <mergeCell ref="A3:A8"/>
    <mergeCell ref="B3:B8"/>
    <mergeCell ref="C3:C8"/>
    <mergeCell ref="D3:D8"/>
    <mergeCell ref="E3:E8"/>
    <mergeCell ref="F3:G3"/>
    <mergeCell ref="H3:P3"/>
    <mergeCell ref="F4:F8"/>
    <mergeCell ref="G4:G8"/>
    <mergeCell ref="H4:P4"/>
    <mergeCell ref="H5:H8"/>
    <mergeCell ref="I5:P5"/>
    <mergeCell ref="I6:L6"/>
    <mergeCell ref="M6:P6"/>
    <mergeCell ref="I7:I8"/>
    <mergeCell ref="J7:L7"/>
    <mergeCell ref="M7:M8"/>
    <mergeCell ref="N7:P7"/>
    <mergeCell ref="C10:D10"/>
    <mergeCell ref="A11:A17"/>
    <mergeCell ref="C11:P11"/>
    <mergeCell ref="C12:O12"/>
    <mergeCell ref="C13:O13"/>
    <mergeCell ref="C14:O14"/>
    <mergeCell ref="C16:C17"/>
    <mergeCell ref="D16:D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A18:A24"/>
    <mergeCell ref="C18:P18"/>
    <mergeCell ref="C19:O19"/>
    <mergeCell ref="C20:O20"/>
    <mergeCell ref="C21:O21"/>
    <mergeCell ref="C23:C24"/>
    <mergeCell ref="D23:D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25:A31"/>
    <mergeCell ref="C25:P25"/>
    <mergeCell ref="C26:O26"/>
    <mergeCell ref="C27:O27"/>
    <mergeCell ref="C28:O28"/>
    <mergeCell ref="C30:C31"/>
    <mergeCell ref="D30:D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8"/>
    <mergeCell ref="C32:P32"/>
    <mergeCell ref="C33:O33"/>
    <mergeCell ref="C34:O34"/>
    <mergeCell ref="C35:O35"/>
    <mergeCell ref="C37:C38"/>
    <mergeCell ref="D37:D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A39:A45"/>
    <mergeCell ref="C39:P39"/>
    <mergeCell ref="C40:O40"/>
    <mergeCell ref="C41:O41"/>
    <mergeCell ref="C42:O42"/>
    <mergeCell ref="C44:C45"/>
    <mergeCell ref="D44:D45"/>
    <mergeCell ref="H44:H45"/>
    <mergeCell ref="I44:I45"/>
    <mergeCell ref="P44:P45"/>
    <mergeCell ref="C47:D47"/>
    <mergeCell ref="J44:J45"/>
    <mergeCell ref="K44:K45"/>
    <mergeCell ref="L44:L45"/>
    <mergeCell ref="M44:M45"/>
    <mergeCell ref="A70:B70"/>
    <mergeCell ref="C70:D70"/>
    <mergeCell ref="N44:N45"/>
    <mergeCell ref="O44:O45"/>
    <mergeCell ref="B48:O48"/>
    <mergeCell ref="B49:N49"/>
    <mergeCell ref="B50:N50"/>
    <mergeCell ref="B51:N51"/>
    <mergeCell ref="B55:O55"/>
    <mergeCell ref="B56:N56"/>
  </mergeCells>
  <printOptions/>
  <pageMargins left="0.7479166666666667" right="0.7479166666666667" top="0.9840277777777777" bottom="0.9840277777777778" header="0.5" footer="0.5118055555555556"/>
  <pageSetup horizontalDpi="300" verticalDpi="300" orientation="landscape" paperSize="9" scale="85" r:id="rId1"/>
  <headerFooter alignWithMargins="0">
    <oddHeader>&amp;RZałącznik Nr 4  do uchwały Rady Gminy nr XXXIV/269/2013
z dnia 29 listopada 2013r.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49">
      <selection activeCell="G67" sqref="G67"/>
    </sheetView>
  </sheetViews>
  <sheetFormatPr defaultColWidth="9.00390625" defaultRowHeight="12.75"/>
  <cols>
    <col min="1" max="1" width="5.625" style="4" customWidth="1"/>
    <col min="2" max="2" width="8.875" style="4" customWidth="1"/>
    <col min="3" max="3" width="6.875" style="4" customWidth="1"/>
    <col min="4" max="4" width="14.25390625" style="4" customWidth="1"/>
    <col min="5" max="5" width="14.875" style="4" customWidth="1"/>
    <col min="6" max="6" width="13.625" style="4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213" t="s">
        <v>210</v>
      </c>
      <c r="B1" s="213"/>
      <c r="C1" s="213"/>
      <c r="D1" s="213"/>
      <c r="E1" s="213"/>
      <c r="F1" s="213"/>
      <c r="G1" s="213"/>
      <c r="H1" s="213"/>
      <c r="I1" s="213"/>
      <c r="J1" s="213"/>
    </row>
    <row r="2" ht="23.25" customHeight="1">
      <c r="J2" s="22" t="s">
        <v>17</v>
      </c>
    </row>
    <row r="3" spans="1:11" s="5" customFormat="1" ht="20.25" customHeight="1">
      <c r="A3" s="211" t="s">
        <v>0</v>
      </c>
      <c r="B3" s="211" t="s">
        <v>1</v>
      </c>
      <c r="C3" s="211" t="s">
        <v>18</v>
      </c>
      <c r="D3" s="208" t="s">
        <v>81</v>
      </c>
      <c r="E3" s="208" t="s">
        <v>82</v>
      </c>
      <c r="F3" s="208" t="s">
        <v>20</v>
      </c>
      <c r="G3" s="208"/>
      <c r="H3" s="208"/>
      <c r="I3" s="208"/>
      <c r="J3" s="208"/>
      <c r="K3" s="25"/>
    </row>
    <row r="4" spans="1:11" s="5" customFormat="1" ht="20.25" customHeight="1">
      <c r="A4" s="211"/>
      <c r="B4" s="211"/>
      <c r="C4" s="211"/>
      <c r="D4" s="208"/>
      <c r="E4" s="208"/>
      <c r="F4" s="208" t="s">
        <v>83</v>
      </c>
      <c r="G4" s="208" t="s">
        <v>19</v>
      </c>
      <c r="H4" s="208"/>
      <c r="I4" s="208"/>
      <c r="J4" s="208" t="s">
        <v>84</v>
      </c>
      <c r="K4" s="25"/>
    </row>
    <row r="5" spans="1:11" s="5" customFormat="1" ht="65.25" customHeight="1">
      <c r="A5" s="211"/>
      <c r="B5" s="211"/>
      <c r="C5" s="211"/>
      <c r="D5" s="208"/>
      <c r="E5" s="208"/>
      <c r="F5" s="208"/>
      <c r="G5" s="24" t="s">
        <v>85</v>
      </c>
      <c r="H5" s="24" t="s">
        <v>86</v>
      </c>
      <c r="I5" s="24" t="s">
        <v>87</v>
      </c>
      <c r="J5" s="208"/>
      <c r="K5" s="25"/>
    </row>
    <row r="6" spans="1:11" ht="9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1"/>
    </row>
    <row r="7" spans="1:11" ht="16.5" customHeight="1">
      <c r="A7" s="27" t="s">
        <v>4</v>
      </c>
      <c r="B7" s="27"/>
      <c r="C7" s="27"/>
      <c r="D7" s="28">
        <f>SUM(D8)</f>
        <v>347813.64</v>
      </c>
      <c r="E7" s="28">
        <f aca="true" t="shared" si="0" ref="E7:J7">SUM(E8)</f>
        <v>347813.64</v>
      </c>
      <c r="F7" s="28">
        <f t="shared" si="0"/>
        <v>5622.7699999999995</v>
      </c>
      <c r="G7" s="28">
        <f t="shared" si="0"/>
        <v>5622.7699999999995</v>
      </c>
      <c r="H7" s="28">
        <f t="shared" si="0"/>
        <v>0</v>
      </c>
      <c r="I7" s="28">
        <f t="shared" si="0"/>
        <v>0</v>
      </c>
      <c r="J7" s="28">
        <f t="shared" si="0"/>
        <v>0</v>
      </c>
      <c r="K7" s="1"/>
    </row>
    <row r="8" spans="1:11" ht="15.75" customHeight="1">
      <c r="A8" s="29"/>
      <c r="B8" s="30" t="s">
        <v>5</v>
      </c>
      <c r="C8" s="30"/>
      <c r="D8" s="31">
        <f aca="true" t="shared" si="1" ref="D8:J8">SUM(D9:D13)</f>
        <v>347813.64</v>
      </c>
      <c r="E8" s="31">
        <f>SUM(F10:F15)</f>
        <v>347813.64</v>
      </c>
      <c r="F8" s="31">
        <f t="shared" si="1"/>
        <v>5622.7699999999995</v>
      </c>
      <c r="G8" s="31">
        <f t="shared" si="1"/>
        <v>5622.7699999999995</v>
      </c>
      <c r="H8" s="31">
        <f t="shared" si="1"/>
        <v>0</v>
      </c>
      <c r="I8" s="31">
        <f t="shared" si="1"/>
        <v>0</v>
      </c>
      <c r="J8" s="31">
        <f t="shared" si="1"/>
        <v>0</v>
      </c>
      <c r="K8" s="1"/>
    </row>
    <row r="9" spans="1:11" ht="12.75" customHeight="1">
      <c r="A9" s="14"/>
      <c r="B9" s="13"/>
      <c r="C9" s="32">
        <v>2010</v>
      </c>
      <c r="D9" s="33">
        <v>347813.64</v>
      </c>
      <c r="E9" s="33"/>
      <c r="F9" s="33"/>
      <c r="G9" s="33"/>
      <c r="H9" s="33"/>
      <c r="I9" s="33"/>
      <c r="J9" s="34"/>
      <c r="K9" s="1"/>
    </row>
    <row r="10" spans="1:11" ht="15" customHeight="1">
      <c r="A10" s="14"/>
      <c r="B10" s="14"/>
      <c r="C10" s="32">
        <v>4010</v>
      </c>
      <c r="D10" s="33"/>
      <c r="E10" s="33">
        <v>4160</v>
      </c>
      <c r="F10" s="33">
        <v>4160</v>
      </c>
      <c r="G10" s="33">
        <v>4160</v>
      </c>
      <c r="H10" s="33"/>
      <c r="I10" s="33"/>
      <c r="J10" s="34"/>
      <c r="K10" s="1"/>
    </row>
    <row r="11" spans="1:11" ht="15" customHeight="1">
      <c r="A11" s="14"/>
      <c r="B11" s="14"/>
      <c r="C11" s="32" t="s">
        <v>23</v>
      </c>
      <c r="D11" s="33"/>
      <c r="E11" s="33">
        <v>715.11</v>
      </c>
      <c r="F11" s="33">
        <v>715.11</v>
      </c>
      <c r="G11" s="33">
        <v>715.11</v>
      </c>
      <c r="H11" s="33"/>
      <c r="I11" s="33"/>
      <c r="J11" s="34"/>
      <c r="K11" s="1"/>
    </row>
    <row r="12" spans="1:11" ht="16.5" customHeight="1">
      <c r="A12" s="14"/>
      <c r="B12" s="14"/>
      <c r="C12" s="32" t="s">
        <v>24</v>
      </c>
      <c r="D12" s="33"/>
      <c r="E12" s="33">
        <v>35.04</v>
      </c>
      <c r="F12" s="33">
        <v>35.04</v>
      </c>
      <c r="G12" s="33">
        <v>35.04</v>
      </c>
      <c r="H12" s="33"/>
      <c r="I12" s="33"/>
      <c r="J12" s="34"/>
      <c r="K12" s="1"/>
    </row>
    <row r="13" spans="1:11" ht="12.75" customHeight="1">
      <c r="A13" s="35"/>
      <c r="B13" s="35"/>
      <c r="C13" s="32" t="s">
        <v>25</v>
      </c>
      <c r="D13" s="33"/>
      <c r="E13" s="33">
        <v>712.62</v>
      </c>
      <c r="F13" s="33">
        <v>712.62</v>
      </c>
      <c r="G13" s="33">
        <v>712.62</v>
      </c>
      <c r="H13" s="33"/>
      <c r="I13" s="33"/>
      <c r="J13" s="34"/>
      <c r="K13" s="1"/>
    </row>
    <row r="14" spans="1:11" ht="12.75" customHeight="1">
      <c r="A14" s="194"/>
      <c r="B14" s="194"/>
      <c r="C14" s="32" t="s">
        <v>26</v>
      </c>
      <c r="D14" s="33"/>
      <c r="E14" s="33">
        <v>1197.1</v>
      </c>
      <c r="F14" s="33">
        <v>1197.1</v>
      </c>
      <c r="G14" s="33">
        <v>1197.1</v>
      </c>
      <c r="H14" s="33"/>
      <c r="I14" s="33"/>
      <c r="J14" s="34"/>
      <c r="K14" s="1"/>
    </row>
    <row r="15" spans="1:11" ht="12.75" customHeight="1">
      <c r="A15" s="194"/>
      <c r="B15" s="194"/>
      <c r="C15" s="32" t="s">
        <v>27</v>
      </c>
      <c r="D15" s="33"/>
      <c r="E15" s="33">
        <v>340993.77</v>
      </c>
      <c r="F15" s="33">
        <v>340993.77</v>
      </c>
      <c r="G15" s="33"/>
      <c r="H15" s="33"/>
      <c r="I15" s="33"/>
      <c r="J15" s="34"/>
      <c r="K15" s="1"/>
    </row>
    <row r="16" spans="1:11" ht="19.5" customHeight="1">
      <c r="A16" s="27">
        <v>750</v>
      </c>
      <c r="B16" s="27"/>
      <c r="C16" s="27"/>
      <c r="D16" s="28">
        <f>SUM(D17)</f>
        <v>24728</v>
      </c>
      <c r="E16" s="28">
        <f aca="true" t="shared" si="2" ref="E16:J16">SUM(E17)</f>
        <v>24728</v>
      </c>
      <c r="F16" s="28">
        <f t="shared" si="2"/>
        <v>24728</v>
      </c>
      <c r="G16" s="28">
        <f t="shared" si="2"/>
        <v>20528</v>
      </c>
      <c r="H16" s="28">
        <f t="shared" si="2"/>
        <v>4200</v>
      </c>
      <c r="I16" s="28">
        <f t="shared" si="2"/>
        <v>0</v>
      </c>
      <c r="J16" s="28">
        <f t="shared" si="2"/>
        <v>0</v>
      </c>
      <c r="K16" s="1"/>
    </row>
    <row r="17" spans="1:11" ht="19.5" customHeight="1">
      <c r="A17" s="29"/>
      <c r="B17" s="30">
        <v>75011</v>
      </c>
      <c r="C17" s="30"/>
      <c r="D17" s="31">
        <f aca="true" t="shared" si="3" ref="D17:J17">SUM(D18:D22)</f>
        <v>24728</v>
      </c>
      <c r="E17" s="31">
        <f t="shared" si="3"/>
        <v>24728</v>
      </c>
      <c r="F17" s="31">
        <f t="shared" si="3"/>
        <v>24728</v>
      </c>
      <c r="G17" s="31">
        <f t="shared" si="3"/>
        <v>20528</v>
      </c>
      <c r="H17" s="31">
        <f t="shared" si="3"/>
        <v>4200</v>
      </c>
      <c r="I17" s="31">
        <f t="shared" si="3"/>
        <v>0</v>
      </c>
      <c r="J17" s="31">
        <f t="shared" si="3"/>
        <v>0</v>
      </c>
      <c r="K17" s="1"/>
    </row>
    <row r="18" spans="1:11" ht="19.5" customHeight="1">
      <c r="A18" s="14"/>
      <c r="B18" s="13"/>
      <c r="C18" s="32">
        <v>2010</v>
      </c>
      <c r="D18" s="33">
        <v>24728</v>
      </c>
      <c r="E18" s="33"/>
      <c r="F18" s="33"/>
      <c r="G18" s="33"/>
      <c r="H18" s="33"/>
      <c r="I18" s="33"/>
      <c r="J18" s="34"/>
      <c r="K18" s="1"/>
    </row>
    <row r="19" spans="1:11" ht="19.5" customHeight="1">
      <c r="A19" s="14"/>
      <c r="B19" s="14"/>
      <c r="C19" s="32">
        <v>4010</v>
      </c>
      <c r="D19" s="33"/>
      <c r="E19" s="33">
        <v>17628</v>
      </c>
      <c r="F19" s="33">
        <v>17628</v>
      </c>
      <c r="G19" s="33">
        <v>17628</v>
      </c>
      <c r="H19" s="33"/>
      <c r="I19" s="33"/>
      <c r="J19" s="34"/>
      <c r="K19" s="1"/>
    </row>
    <row r="20" spans="1:11" ht="19.5" customHeight="1">
      <c r="A20" s="14"/>
      <c r="B20" s="14"/>
      <c r="C20" s="32">
        <v>4040</v>
      </c>
      <c r="D20" s="33"/>
      <c r="E20" s="33">
        <v>2900</v>
      </c>
      <c r="F20" s="33">
        <v>2900</v>
      </c>
      <c r="G20" s="33">
        <v>2900</v>
      </c>
      <c r="H20" s="33"/>
      <c r="I20" s="33"/>
      <c r="J20" s="34"/>
      <c r="K20" s="1"/>
    </row>
    <row r="21" spans="1:11" ht="12.75">
      <c r="A21" s="14"/>
      <c r="B21" s="14"/>
      <c r="C21" s="32">
        <v>4110</v>
      </c>
      <c r="D21" s="33"/>
      <c r="E21" s="33">
        <v>3600</v>
      </c>
      <c r="F21" s="33">
        <v>3600</v>
      </c>
      <c r="G21" s="33"/>
      <c r="H21" s="33">
        <v>3600</v>
      </c>
      <c r="I21" s="33"/>
      <c r="J21" s="34"/>
      <c r="K21" s="1"/>
    </row>
    <row r="22" spans="1:11" ht="12.75">
      <c r="A22" s="35"/>
      <c r="B22" s="35"/>
      <c r="C22" s="32">
        <v>4120</v>
      </c>
      <c r="D22" s="33"/>
      <c r="E22" s="33">
        <v>600</v>
      </c>
      <c r="F22" s="33">
        <v>600</v>
      </c>
      <c r="G22" s="33"/>
      <c r="H22" s="33">
        <v>600</v>
      </c>
      <c r="I22" s="33"/>
      <c r="J22" s="34"/>
      <c r="K22" s="1"/>
    </row>
    <row r="23" spans="1:10" ht="12.75">
      <c r="A23" s="27">
        <v>751</v>
      </c>
      <c r="B23" s="27"/>
      <c r="C23" s="39"/>
      <c r="D23" s="18">
        <f>SUM(D24)</f>
        <v>900</v>
      </c>
      <c r="E23" s="18">
        <f aca="true" t="shared" si="4" ref="E23:J23">SUM(E24)</f>
        <v>900</v>
      </c>
      <c r="F23" s="18">
        <f t="shared" si="4"/>
        <v>900</v>
      </c>
      <c r="G23" s="18">
        <f t="shared" si="4"/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</row>
    <row r="24" spans="1:10" ht="12.75">
      <c r="A24" s="40"/>
      <c r="B24" s="41">
        <v>75101</v>
      </c>
      <c r="C24" s="30"/>
      <c r="D24" s="31">
        <f>SUM(D25:D27)</f>
        <v>900</v>
      </c>
      <c r="E24" s="31">
        <f>SUM(E25:E27)</f>
        <v>900</v>
      </c>
      <c r="F24" s="31">
        <f>SUM(F25:F27)</f>
        <v>900</v>
      </c>
      <c r="G24" s="31"/>
      <c r="H24" s="31"/>
      <c r="I24" s="31"/>
      <c r="J24" s="42">
        <v>0</v>
      </c>
    </row>
    <row r="25" spans="1:10" ht="12.75">
      <c r="A25" s="13"/>
      <c r="B25" s="13"/>
      <c r="C25" s="32">
        <v>2010</v>
      </c>
      <c r="D25" s="33">
        <v>900</v>
      </c>
      <c r="E25" s="33"/>
      <c r="F25" s="33"/>
      <c r="G25" s="33"/>
      <c r="H25" s="33"/>
      <c r="I25" s="33"/>
      <c r="J25" s="34"/>
    </row>
    <row r="26" spans="1:10" ht="12.75">
      <c r="A26" s="14"/>
      <c r="B26" s="14"/>
      <c r="C26" s="32">
        <v>4210</v>
      </c>
      <c r="D26" s="33"/>
      <c r="E26" s="33">
        <v>100</v>
      </c>
      <c r="F26" s="33">
        <v>100</v>
      </c>
      <c r="G26" s="33"/>
      <c r="H26" s="33"/>
      <c r="I26" s="33"/>
      <c r="J26" s="34"/>
    </row>
    <row r="27" spans="1:10" ht="12.75">
      <c r="A27" s="35"/>
      <c r="B27" s="35"/>
      <c r="C27" s="32">
        <v>4300</v>
      </c>
      <c r="D27" s="33"/>
      <c r="E27" s="33">
        <v>800</v>
      </c>
      <c r="F27" s="33">
        <v>800</v>
      </c>
      <c r="G27" s="33"/>
      <c r="H27" s="33"/>
      <c r="I27" s="33"/>
      <c r="J27" s="34"/>
    </row>
    <row r="28" spans="1:10" ht="12.75">
      <c r="A28" s="15"/>
      <c r="B28" s="15"/>
      <c r="C28" s="36"/>
      <c r="D28" s="37"/>
      <c r="E28" s="37"/>
      <c r="F28" s="37"/>
      <c r="G28" s="37"/>
      <c r="H28" s="37"/>
      <c r="I28" s="37"/>
      <c r="J28" s="38"/>
    </row>
    <row r="29" spans="1:10" ht="12.75">
      <c r="A29" s="43">
        <v>852</v>
      </c>
      <c r="B29" s="43"/>
      <c r="C29" s="39"/>
      <c r="D29" s="18">
        <f>SUM(D30,D45,D48)</f>
        <v>2286561</v>
      </c>
      <c r="E29" s="18">
        <f>SUM(E30,E45,E48)</f>
        <v>2286561</v>
      </c>
      <c r="F29" s="18">
        <f>SUM(F30,F45,)</f>
        <v>2225118</v>
      </c>
      <c r="G29" s="18">
        <f>SUM(G30,G45,)</f>
        <v>39280</v>
      </c>
      <c r="H29" s="18">
        <f>SUM(H30,H45,)</f>
        <v>7653</v>
      </c>
      <c r="I29" s="18">
        <f>SUM(I30,I45,)</f>
        <v>2146123</v>
      </c>
      <c r="J29" s="18">
        <f>SUM(J30,J45,)</f>
        <v>0</v>
      </c>
    </row>
    <row r="30" spans="1:10" ht="12.75">
      <c r="A30" s="35"/>
      <c r="B30" s="44">
        <v>85212</v>
      </c>
      <c r="C30" s="41"/>
      <c r="D30" s="45">
        <f>SUM(D31:D44)</f>
        <v>2212498</v>
      </c>
      <c r="E30" s="45">
        <f>SUM(E32:E44)</f>
        <v>2212498</v>
      </c>
      <c r="F30" s="45">
        <f>SUM(F31:F44)</f>
        <v>2212498</v>
      </c>
      <c r="G30" s="45">
        <f>SUM(G32:G40)</f>
        <v>39280</v>
      </c>
      <c r="H30" s="45">
        <f>SUM(H31:H37)</f>
        <v>7653</v>
      </c>
      <c r="I30" s="45">
        <f>SUM(I32:I33)</f>
        <v>2146123</v>
      </c>
      <c r="J30" s="46">
        <v>0</v>
      </c>
    </row>
    <row r="31" spans="1:10" ht="12.75">
      <c r="A31" s="35"/>
      <c r="B31" s="35"/>
      <c r="C31" s="36">
        <v>2010</v>
      </c>
      <c r="D31" s="37">
        <v>2212498</v>
      </c>
      <c r="E31" s="37"/>
      <c r="F31" s="37"/>
      <c r="G31" s="37"/>
      <c r="H31" s="37"/>
      <c r="I31" s="37"/>
      <c r="J31" s="38"/>
    </row>
    <row r="32" spans="1:10" ht="12.75">
      <c r="A32" s="35"/>
      <c r="B32" s="35"/>
      <c r="C32" s="36">
        <v>3110</v>
      </c>
      <c r="D32" s="37"/>
      <c r="E32" s="37">
        <v>2146123</v>
      </c>
      <c r="F32" s="37">
        <v>2146123</v>
      </c>
      <c r="G32" s="37"/>
      <c r="H32" s="37"/>
      <c r="I32" s="37">
        <v>2146123</v>
      </c>
      <c r="J32" s="38"/>
    </row>
    <row r="33" spans="1:10" ht="12.75">
      <c r="A33" s="35"/>
      <c r="B33" s="35"/>
      <c r="C33" s="36">
        <v>4010</v>
      </c>
      <c r="D33" s="37"/>
      <c r="E33" s="37">
        <v>34500</v>
      </c>
      <c r="F33" s="37">
        <v>34500</v>
      </c>
      <c r="G33" s="37">
        <v>34500</v>
      </c>
      <c r="H33" s="37"/>
      <c r="I33" s="37"/>
      <c r="J33" s="38"/>
    </row>
    <row r="34" spans="1:10" ht="12.75">
      <c r="A34" s="35"/>
      <c r="B34" s="35"/>
      <c r="C34" s="36">
        <v>4040</v>
      </c>
      <c r="D34" s="37"/>
      <c r="E34" s="37">
        <v>4080</v>
      </c>
      <c r="F34" s="37">
        <v>4080</v>
      </c>
      <c r="G34" s="37">
        <v>4080</v>
      </c>
      <c r="H34" s="37"/>
      <c r="I34" s="37"/>
      <c r="J34" s="38"/>
    </row>
    <row r="35" spans="1:10" ht="12.75">
      <c r="A35" s="35"/>
      <c r="B35" s="35"/>
      <c r="C35" s="36">
        <v>4110</v>
      </c>
      <c r="D35" s="37"/>
      <c r="E35" s="37">
        <v>6707</v>
      </c>
      <c r="F35" s="37">
        <v>6707</v>
      </c>
      <c r="G35" s="37"/>
      <c r="H35" s="37">
        <v>6707</v>
      </c>
      <c r="I35" s="37"/>
      <c r="J35" s="38"/>
    </row>
    <row r="36" spans="1:10" ht="12.75">
      <c r="A36" s="35"/>
      <c r="B36" s="35"/>
      <c r="C36" s="36">
        <v>4120</v>
      </c>
      <c r="D36" s="37"/>
      <c r="E36" s="37">
        <v>946</v>
      </c>
      <c r="F36" s="37">
        <v>946</v>
      </c>
      <c r="G36" s="37"/>
      <c r="H36" s="37">
        <v>946</v>
      </c>
      <c r="I36" s="37"/>
      <c r="J36" s="38"/>
    </row>
    <row r="37" spans="1:10" ht="12.75">
      <c r="A37" s="35"/>
      <c r="B37" s="35"/>
      <c r="C37" s="36">
        <v>4170</v>
      </c>
      <c r="D37" s="37"/>
      <c r="E37" s="37">
        <v>700</v>
      </c>
      <c r="F37" s="37">
        <v>700</v>
      </c>
      <c r="G37" s="37">
        <v>700</v>
      </c>
      <c r="H37" s="37"/>
      <c r="I37" s="37"/>
      <c r="J37" s="38"/>
    </row>
    <row r="38" spans="1:10" ht="12.75">
      <c r="A38" s="35"/>
      <c r="B38" s="35"/>
      <c r="C38" s="36">
        <v>4210</v>
      </c>
      <c r="D38" s="37"/>
      <c r="E38" s="37">
        <v>5430</v>
      </c>
      <c r="F38" s="37">
        <v>5430</v>
      </c>
      <c r="G38" s="37"/>
      <c r="H38" s="37"/>
      <c r="I38" s="37"/>
      <c r="J38" s="38"/>
    </row>
    <row r="39" spans="1:10" ht="12.75">
      <c r="A39" s="35"/>
      <c r="B39" s="35"/>
      <c r="C39" s="36">
        <v>4300</v>
      </c>
      <c r="D39" s="37"/>
      <c r="E39" s="37">
        <v>8780</v>
      </c>
      <c r="F39" s="37">
        <v>8780</v>
      </c>
      <c r="G39" s="37"/>
      <c r="H39" s="37"/>
      <c r="I39" s="37"/>
      <c r="J39" s="38"/>
    </row>
    <row r="40" spans="1:10" ht="12.75">
      <c r="A40" s="35"/>
      <c r="B40" s="35"/>
      <c r="C40" s="36">
        <v>4350</v>
      </c>
      <c r="D40" s="37"/>
      <c r="E40" s="37">
        <v>285</v>
      </c>
      <c r="F40" s="37">
        <v>285</v>
      </c>
      <c r="G40" s="37"/>
      <c r="H40" s="37"/>
      <c r="I40" s="37"/>
      <c r="J40" s="38"/>
    </row>
    <row r="41" spans="1:10" ht="12.75">
      <c r="A41" s="35"/>
      <c r="B41" s="35"/>
      <c r="C41" s="36">
        <v>4370</v>
      </c>
      <c r="D41" s="37"/>
      <c r="E41" s="37">
        <v>1100</v>
      </c>
      <c r="F41" s="37">
        <v>1100</v>
      </c>
      <c r="G41" s="37"/>
      <c r="H41" s="37"/>
      <c r="I41" s="37"/>
      <c r="J41" s="38"/>
    </row>
    <row r="42" spans="1:10" ht="12.75">
      <c r="A42" s="35"/>
      <c r="B42" s="35"/>
      <c r="C42" s="36">
        <v>4410</v>
      </c>
      <c r="D42" s="37"/>
      <c r="E42" s="37">
        <v>1000</v>
      </c>
      <c r="F42" s="37">
        <v>1000</v>
      </c>
      <c r="G42" s="37"/>
      <c r="H42" s="37"/>
      <c r="I42" s="37"/>
      <c r="J42" s="38"/>
    </row>
    <row r="43" spans="1:10" ht="12.75">
      <c r="A43" s="35"/>
      <c r="B43" s="35"/>
      <c r="C43" s="36">
        <v>4440</v>
      </c>
      <c r="D43" s="37"/>
      <c r="E43" s="37">
        <v>1800</v>
      </c>
      <c r="F43" s="37">
        <v>1800</v>
      </c>
      <c r="G43" s="37"/>
      <c r="H43" s="37"/>
      <c r="I43" s="37"/>
      <c r="J43" s="38"/>
    </row>
    <row r="44" spans="1:10" ht="12.75">
      <c r="A44" s="35"/>
      <c r="B44" s="35"/>
      <c r="C44" s="36">
        <v>4700</v>
      </c>
      <c r="D44" s="37"/>
      <c r="E44" s="37">
        <v>1047</v>
      </c>
      <c r="F44" s="37">
        <v>1047</v>
      </c>
      <c r="G44" s="37"/>
      <c r="H44" s="37"/>
      <c r="I44" s="37"/>
      <c r="J44" s="38"/>
    </row>
    <row r="45" spans="1:10" ht="12.75">
      <c r="A45" s="15"/>
      <c r="B45" s="30">
        <v>85213</v>
      </c>
      <c r="C45" s="41"/>
      <c r="D45" s="45">
        <f aca="true" t="shared" si="5" ref="D45:J45">SUM(D46:D47)</f>
        <v>12620</v>
      </c>
      <c r="E45" s="45">
        <f t="shared" si="5"/>
        <v>12620</v>
      </c>
      <c r="F45" s="45">
        <f t="shared" si="5"/>
        <v>12620</v>
      </c>
      <c r="G45" s="45">
        <f t="shared" si="5"/>
        <v>0</v>
      </c>
      <c r="H45" s="45">
        <f t="shared" si="5"/>
        <v>0</v>
      </c>
      <c r="I45" s="45">
        <f t="shared" si="5"/>
        <v>0</v>
      </c>
      <c r="J45" s="45">
        <f t="shared" si="5"/>
        <v>0</v>
      </c>
    </row>
    <row r="46" spans="1:10" ht="12.75">
      <c r="A46" s="15"/>
      <c r="B46" s="47"/>
      <c r="C46" s="36">
        <v>2010</v>
      </c>
      <c r="D46" s="37">
        <v>12620</v>
      </c>
      <c r="E46" s="37"/>
      <c r="F46" s="37"/>
      <c r="G46" s="37"/>
      <c r="H46" s="37"/>
      <c r="I46" s="37"/>
      <c r="J46" s="38"/>
    </row>
    <row r="47" spans="1:10" ht="12.75">
      <c r="A47" s="35"/>
      <c r="B47" s="15"/>
      <c r="C47" s="36">
        <v>4130</v>
      </c>
      <c r="D47" s="37"/>
      <c r="E47" s="37">
        <v>12620</v>
      </c>
      <c r="F47" s="37">
        <v>12620</v>
      </c>
      <c r="G47" s="37"/>
      <c r="H47" s="37"/>
      <c r="I47" s="37"/>
      <c r="J47" s="38"/>
    </row>
    <row r="48" spans="1:10" ht="12.75">
      <c r="A48" s="195"/>
      <c r="B48" s="30" t="s">
        <v>12</v>
      </c>
      <c r="C48" s="30"/>
      <c r="D48" s="31">
        <f>SUM(D49)</f>
        <v>61443</v>
      </c>
      <c r="E48" s="31">
        <f aca="true" t="shared" si="6" ref="E48:J48">SUM(E50:E56)</f>
        <v>61443</v>
      </c>
      <c r="F48" s="31">
        <f t="shared" si="6"/>
        <v>61443</v>
      </c>
      <c r="G48" s="31">
        <f t="shared" si="6"/>
        <v>1205</v>
      </c>
      <c r="H48" s="31">
        <f t="shared" si="6"/>
        <v>239</v>
      </c>
      <c r="I48" s="31">
        <f t="shared" si="6"/>
        <v>59600</v>
      </c>
      <c r="J48" s="31">
        <f t="shared" si="6"/>
        <v>0</v>
      </c>
    </row>
    <row r="49" spans="1:10" ht="12.75">
      <c r="A49" s="196"/>
      <c r="B49" s="13"/>
      <c r="C49" s="32">
        <v>2010</v>
      </c>
      <c r="D49" s="33">
        <v>61443</v>
      </c>
      <c r="E49" s="33"/>
      <c r="F49" s="33"/>
      <c r="G49" s="33"/>
      <c r="H49" s="33"/>
      <c r="I49" s="33"/>
      <c r="J49" s="34"/>
    </row>
    <row r="50" spans="1:10" ht="12.75">
      <c r="A50" s="197"/>
      <c r="B50" s="14"/>
      <c r="C50" s="32" t="s">
        <v>32</v>
      </c>
      <c r="D50" s="33"/>
      <c r="E50" s="33">
        <v>59600</v>
      </c>
      <c r="F50" s="33">
        <v>59600</v>
      </c>
      <c r="G50" s="33"/>
      <c r="H50" s="33"/>
      <c r="I50" s="33">
        <v>59600</v>
      </c>
      <c r="J50" s="34"/>
    </row>
    <row r="51" spans="1:10" ht="12.75">
      <c r="A51" s="198"/>
      <c r="B51" s="15"/>
      <c r="C51" s="32" t="s">
        <v>28</v>
      </c>
      <c r="D51" s="33"/>
      <c r="E51" s="33">
        <v>1205</v>
      </c>
      <c r="F51" s="33">
        <v>1205</v>
      </c>
      <c r="G51" s="33">
        <v>1205</v>
      </c>
      <c r="H51" s="33"/>
      <c r="I51" s="33"/>
      <c r="J51" s="34"/>
    </row>
    <row r="52" spans="1:10" ht="12.75">
      <c r="A52" s="198"/>
      <c r="B52" s="15"/>
      <c r="C52" s="32" t="s">
        <v>23</v>
      </c>
      <c r="D52" s="33"/>
      <c r="E52" s="33">
        <v>210</v>
      </c>
      <c r="F52" s="33">
        <v>210</v>
      </c>
      <c r="G52" s="33"/>
      <c r="H52" s="33">
        <v>210</v>
      </c>
      <c r="I52" s="33"/>
      <c r="J52" s="34"/>
    </row>
    <row r="53" spans="1:10" ht="12.75">
      <c r="A53" s="198"/>
      <c r="B53" s="15"/>
      <c r="C53" s="32" t="s">
        <v>24</v>
      </c>
      <c r="D53" s="33"/>
      <c r="E53" s="33">
        <v>29</v>
      </c>
      <c r="F53" s="33">
        <v>29</v>
      </c>
      <c r="G53" s="33"/>
      <c r="H53" s="33">
        <v>29</v>
      </c>
      <c r="I53" s="33"/>
      <c r="J53" s="34"/>
    </row>
    <row r="54" spans="1:10" ht="12.75">
      <c r="A54" s="198"/>
      <c r="B54" s="15"/>
      <c r="C54" s="32" t="s">
        <v>25</v>
      </c>
      <c r="D54" s="33"/>
      <c r="E54" s="33">
        <v>172</v>
      </c>
      <c r="F54" s="33">
        <v>172</v>
      </c>
      <c r="G54" s="33"/>
      <c r="H54" s="33"/>
      <c r="I54" s="33"/>
      <c r="J54" s="34"/>
    </row>
    <row r="55" spans="1:10" ht="12.75">
      <c r="A55" s="198"/>
      <c r="B55" s="15"/>
      <c r="C55" s="32" t="s">
        <v>26</v>
      </c>
      <c r="D55" s="33"/>
      <c r="E55" s="33">
        <v>200</v>
      </c>
      <c r="F55" s="33">
        <v>200</v>
      </c>
      <c r="G55" s="33"/>
      <c r="H55" s="33"/>
      <c r="I55" s="33"/>
      <c r="J55" s="34"/>
    </row>
    <row r="56" spans="1:10" ht="12.75">
      <c r="A56" s="198"/>
      <c r="B56" s="15"/>
      <c r="C56" s="32" t="s">
        <v>30</v>
      </c>
      <c r="D56" s="33"/>
      <c r="E56" s="33">
        <v>27</v>
      </c>
      <c r="F56" s="33">
        <v>27</v>
      </c>
      <c r="G56" s="33"/>
      <c r="H56" s="33"/>
      <c r="I56" s="33"/>
      <c r="J56" s="34"/>
    </row>
    <row r="57" spans="1:10" ht="12.75">
      <c r="A57" s="198"/>
      <c r="B57" s="15"/>
      <c r="C57" s="32"/>
      <c r="D57" s="33"/>
      <c r="E57" s="33"/>
      <c r="F57" s="33"/>
      <c r="G57" s="33"/>
      <c r="H57" s="33"/>
      <c r="I57" s="33"/>
      <c r="J57" s="34"/>
    </row>
    <row r="58" spans="1:10" ht="15">
      <c r="A58" s="209">
        <f>SUM(D16,D23,D29,D7)</f>
        <v>2660002.64</v>
      </c>
      <c r="B58" s="209"/>
      <c r="C58" s="210"/>
      <c r="D58" s="210"/>
      <c r="E58" s="48">
        <f aca="true" t="shared" si="7" ref="E58:J58">SUM(E29,E23,E16,E7)</f>
        <v>2660002.64</v>
      </c>
      <c r="F58" s="48">
        <f t="shared" si="7"/>
        <v>2256368.77</v>
      </c>
      <c r="G58" s="48">
        <f t="shared" si="7"/>
        <v>65430.77</v>
      </c>
      <c r="H58" s="48">
        <f t="shared" si="7"/>
        <v>11853</v>
      </c>
      <c r="I58" s="48">
        <f t="shared" si="7"/>
        <v>2146123</v>
      </c>
      <c r="J58" s="48">
        <f t="shared" si="7"/>
        <v>0</v>
      </c>
    </row>
    <row r="59" ht="12.75">
      <c r="A59" s="49"/>
    </row>
    <row r="60" ht="12.75">
      <c r="A60" s="21" t="s">
        <v>88</v>
      </c>
    </row>
  </sheetData>
  <sheetProtection/>
  <mergeCells count="11">
    <mergeCell ref="F4:F5"/>
    <mergeCell ref="G4:I4"/>
    <mergeCell ref="J4:J5"/>
    <mergeCell ref="A58:D58"/>
    <mergeCell ref="A1:J1"/>
    <mergeCell ref="A3:A5"/>
    <mergeCell ref="B3:B5"/>
    <mergeCell ref="C3:C5"/>
    <mergeCell ref="D3:D5"/>
    <mergeCell ref="E3:E5"/>
    <mergeCell ref="F3:J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 xml:space="preserve">&amp;C&amp;"Times New Roman,Normalny"&amp;12&amp;A&amp;RZałącznik Nr 5 do Uchwały Rady Gminy Sorkwity Nr XXXIV/269/2013 z dnia 29 listopada 2013r. 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75390625" style="4" customWidth="1"/>
    <col min="2" max="2" width="44.875" style="4" customWidth="1"/>
    <col min="3" max="3" width="16.125" style="4" customWidth="1"/>
    <col min="4" max="4" width="29.875" style="4" customWidth="1"/>
    <col min="5" max="16384" width="9.125" style="4" customWidth="1"/>
  </cols>
  <sheetData>
    <row r="1" spans="1:4" ht="15" customHeight="1">
      <c r="A1" s="238"/>
      <c r="B1" s="238"/>
      <c r="C1" s="238"/>
      <c r="D1" s="238"/>
    </row>
    <row r="2" spans="1:4" ht="15" customHeight="1">
      <c r="A2" s="239" t="s">
        <v>211</v>
      </c>
      <c r="B2" s="239"/>
      <c r="C2" s="239"/>
      <c r="D2" s="239"/>
    </row>
    <row r="4" ht="13.5" thickBot="1">
      <c r="D4" s="51" t="s">
        <v>17</v>
      </c>
    </row>
    <row r="5" spans="1:4" ht="13.5" thickBot="1">
      <c r="A5" s="52" t="s">
        <v>89</v>
      </c>
      <c r="B5" s="52" t="s">
        <v>3</v>
      </c>
      <c r="C5" s="52" t="s">
        <v>90</v>
      </c>
      <c r="D5" s="164"/>
    </row>
    <row r="6" spans="1:4" ht="12.75">
      <c r="A6" s="53"/>
      <c r="B6" s="53"/>
      <c r="C6" s="53" t="s">
        <v>2</v>
      </c>
      <c r="D6" s="52" t="s">
        <v>91</v>
      </c>
    </row>
    <row r="7" spans="1:4" ht="13.5" thickBot="1">
      <c r="A7" s="53"/>
      <c r="B7" s="53"/>
      <c r="C7" s="53"/>
      <c r="D7" s="54" t="s">
        <v>80</v>
      </c>
    </row>
    <row r="8" spans="1:4" ht="9" customHeight="1" thickBot="1">
      <c r="A8" s="55">
        <v>1</v>
      </c>
      <c r="B8" s="55">
        <v>2</v>
      </c>
      <c r="C8" s="55">
        <v>3</v>
      </c>
      <c r="D8" s="55">
        <v>5</v>
      </c>
    </row>
    <row r="9" spans="1:4" ht="19.5" customHeight="1">
      <c r="A9" s="56" t="s">
        <v>48</v>
      </c>
      <c r="B9" s="57" t="s">
        <v>92</v>
      </c>
      <c r="C9" s="58"/>
      <c r="D9" s="59">
        <v>21639215.7</v>
      </c>
    </row>
    <row r="10" spans="1:4" ht="19.5" customHeight="1">
      <c r="A10" s="60" t="s">
        <v>49</v>
      </c>
      <c r="B10" s="61" t="s">
        <v>41</v>
      </c>
      <c r="C10" s="62"/>
      <c r="D10" s="63">
        <v>21847115.7</v>
      </c>
    </row>
    <row r="11" spans="1:3" ht="19.5" customHeight="1">
      <c r="A11" s="60"/>
      <c r="B11" s="61" t="s">
        <v>93</v>
      </c>
      <c r="C11" s="62"/>
    </row>
    <row r="12" spans="1:4" ht="19.5" customHeight="1" thickBot="1">
      <c r="A12" s="64"/>
      <c r="B12" s="65" t="s">
        <v>94</v>
      </c>
      <c r="C12" s="66"/>
      <c r="D12" s="63">
        <v>207900</v>
      </c>
    </row>
    <row r="13" spans="1:4" ht="19.5" customHeight="1" thickBot="1">
      <c r="A13" s="52" t="s">
        <v>95</v>
      </c>
      <c r="B13" s="67" t="s">
        <v>96</v>
      </c>
      <c r="C13" s="68"/>
      <c r="D13" s="69">
        <v>207900</v>
      </c>
    </row>
    <row r="14" spans="1:4" ht="19.5" customHeight="1" thickBot="1">
      <c r="A14" s="212" t="s">
        <v>97</v>
      </c>
      <c r="B14" s="212"/>
      <c r="C14" s="55"/>
      <c r="D14" s="70">
        <f>SUM(D15:D23)</f>
        <v>1967900</v>
      </c>
    </row>
    <row r="15" spans="1:4" ht="19.5" customHeight="1">
      <c r="A15" s="71" t="s">
        <v>48</v>
      </c>
      <c r="B15" s="72" t="s">
        <v>98</v>
      </c>
      <c r="C15" s="71" t="s">
        <v>99</v>
      </c>
      <c r="D15" s="73">
        <v>1600000</v>
      </c>
    </row>
    <row r="16" spans="1:4" ht="19.5" customHeight="1">
      <c r="A16" s="60" t="s">
        <v>49</v>
      </c>
      <c r="B16" s="61" t="s">
        <v>100</v>
      </c>
      <c r="C16" s="60" t="s">
        <v>99</v>
      </c>
      <c r="D16" s="63"/>
    </row>
    <row r="17" spans="1:4" ht="49.5" customHeight="1">
      <c r="A17" s="60" t="s">
        <v>50</v>
      </c>
      <c r="B17" s="74" t="s">
        <v>101</v>
      </c>
      <c r="C17" s="60" t="s">
        <v>102</v>
      </c>
      <c r="D17" s="63">
        <v>367900</v>
      </c>
    </row>
    <row r="18" spans="1:4" ht="19.5" customHeight="1">
      <c r="A18" s="60" t="s">
        <v>51</v>
      </c>
      <c r="B18" s="61" t="s">
        <v>103</v>
      </c>
      <c r="C18" s="60" t="s">
        <v>104</v>
      </c>
      <c r="D18" s="63" t="s">
        <v>36</v>
      </c>
    </row>
    <row r="19" spans="1:4" ht="19.5" customHeight="1">
      <c r="A19" s="60" t="s">
        <v>53</v>
      </c>
      <c r="B19" s="61" t="s">
        <v>105</v>
      </c>
      <c r="C19" s="60" t="s">
        <v>106</v>
      </c>
      <c r="D19" s="63"/>
    </row>
    <row r="20" spans="1:4" ht="19.5" customHeight="1">
      <c r="A20" s="60" t="s">
        <v>107</v>
      </c>
      <c r="B20" s="61" t="s">
        <v>108</v>
      </c>
      <c r="C20" s="60" t="s">
        <v>109</v>
      </c>
      <c r="D20" s="63"/>
    </row>
    <row r="21" spans="1:4" ht="19.5" customHeight="1">
      <c r="A21" s="60" t="s">
        <v>55</v>
      </c>
      <c r="B21" s="61" t="s">
        <v>110</v>
      </c>
      <c r="C21" s="60" t="s">
        <v>111</v>
      </c>
      <c r="D21" s="63"/>
    </row>
    <row r="22" spans="1:4" ht="19.5" customHeight="1">
      <c r="A22" s="60" t="s">
        <v>57</v>
      </c>
      <c r="B22" s="61" t="s">
        <v>112</v>
      </c>
      <c r="C22" s="60" t="s">
        <v>113</v>
      </c>
      <c r="D22" s="63"/>
    </row>
    <row r="23" spans="1:4" ht="19.5" customHeight="1" thickBot="1">
      <c r="A23" s="56" t="s">
        <v>58</v>
      </c>
      <c r="B23" s="57" t="s">
        <v>114</v>
      </c>
      <c r="C23" s="56" t="s">
        <v>115</v>
      </c>
      <c r="D23" s="59"/>
    </row>
    <row r="24" spans="1:4" ht="19.5" customHeight="1" thickBot="1">
      <c r="A24" s="212" t="s">
        <v>116</v>
      </c>
      <c r="B24" s="212"/>
      <c r="C24" s="55"/>
      <c r="D24" s="75">
        <f>SUM(D25:D32)</f>
        <v>1760000</v>
      </c>
    </row>
    <row r="25" spans="1:4" ht="19.5" customHeight="1">
      <c r="A25" s="76" t="s">
        <v>48</v>
      </c>
      <c r="B25" s="77" t="s">
        <v>117</v>
      </c>
      <c r="C25" s="76" t="s">
        <v>118</v>
      </c>
      <c r="D25" s="78">
        <v>1760000</v>
      </c>
    </row>
    <row r="26" spans="1:4" ht="19.5" customHeight="1">
      <c r="A26" s="60" t="s">
        <v>49</v>
      </c>
      <c r="B26" s="61" t="s">
        <v>119</v>
      </c>
      <c r="C26" s="60" t="s">
        <v>118</v>
      </c>
      <c r="D26" s="63"/>
    </row>
    <row r="27" spans="1:4" ht="49.5" customHeight="1">
      <c r="A27" s="60" t="s">
        <v>50</v>
      </c>
      <c r="B27" s="74" t="s">
        <v>120</v>
      </c>
      <c r="C27" s="60" t="s">
        <v>121</v>
      </c>
      <c r="D27" s="63"/>
    </row>
    <row r="28" spans="1:4" ht="19.5" customHeight="1">
      <c r="A28" s="60" t="s">
        <v>51</v>
      </c>
      <c r="B28" s="61" t="s">
        <v>122</v>
      </c>
      <c r="C28" s="60" t="s">
        <v>123</v>
      </c>
      <c r="D28" s="63"/>
    </row>
    <row r="29" spans="1:4" ht="19.5" customHeight="1">
      <c r="A29" s="60" t="s">
        <v>53</v>
      </c>
      <c r="B29" s="61" t="s">
        <v>124</v>
      </c>
      <c r="C29" s="60" t="s">
        <v>125</v>
      </c>
      <c r="D29" s="63"/>
    </row>
    <row r="30" spans="1:4" ht="19.5" customHeight="1">
      <c r="A30" s="60" t="s">
        <v>107</v>
      </c>
      <c r="B30" s="61" t="s">
        <v>126</v>
      </c>
      <c r="C30" s="60" t="s">
        <v>127</v>
      </c>
      <c r="D30" s="63"/>
    </row>
    <row r="31" spans="1:4" ht="19.5" customHeight="1">
      <c r="A31" s="60" t="s">
        <v>55</v>
      </c>
      <c r="B31" s="79" t="s">
        <v>128</v>
      </c>
      <c r="C31" s="80" t="s">
        <v>129</v>
      </c>
      <c r="D31" s="81"/>
    </row>
    <row r="32" spans="1:4" ht="19.5" customHeight="1" thickBot="1">
      <c r="A32" s="82" t="s">
        <v>57</v>
      </c>
      <c r="B32" s="83" t="s">
        <v>130</v>
      </c>
      <c r="C32" s="82" t="s">
        <v>131</v>
      </c>
      <c r="D32" s="83"/>
    </row>
    <row r="33" spans="1:4" ht="19.5" customHeight="1">
      <c r="A33" s="84"/>
      <c r="B33" s="8"/>
      <c r="C33" s="8"/>
      <c r="D33" s="8"/>
    </row>
    <row r="34" ht="12.75">
      <c r="A34" s="5"/>
    </row>
    <row r="35" spans="1:2" ht="14.25">
      <c r="A35" s="5" t="s">
        <v>132</v>
      </c>
      <c r="B35" s="4" t="s">
        <v>133</v>
      </c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</sheetData>
  <sheetProtection/>
  <mergeCells count="4">
    <mergeCell ref="A24:B24"/>
    <mergeCell ref="A1:D1"/>
    <mergeCell ref="A2:D2"/>
    <mergeCell ref="A14:B14"/>
  </mergeCells>
  <printOptions horizontalCentered="1" verticalCentered="1"/>
  <pageMargins left="0.39375" right="0.39375" top="0.5902777777777778" bottom="0.5902777777777778" header="0.39375" footer="0.5118055555555555"/>
  <pageSetup horizontalDpi="300" verticalDpi="300" orientation="portrait" paperSize="9" r:id="rId1"/>
  <headerFooter alignWithMargins="0">
    <oddHeader>&amp;RZałącznik nr 6
do uchwały Rady Gminy 
nr XXXIV/269/2013
z dnia 29 listopada 2013r.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6" ht="60" customHeight="1">
      <c r="A1" s="213" t="s">
        <v>212</v>
      </c>
      <c r="B1" s="213"/>
      <c r="C1" s="213"/>
      <c r="D1" s="213"/>
      <c r="E1" s="213"/>
      <c r="F1" s="213"/>
    </row>
    <row r="2" spans="5:6" ht="19.5" customHeight="1">
      <c r="E2" s="85"/>
      <c r="F2" s="85"/>
    </row>
    <row r="3" spans="5:8" ht="19.5" customHeight="1">
      <c r="E3" s="4"/>
      <c r="H3" s="22" t="s">
        <v>17</v>
      </c>
    </row>
    <row r="4" spans="1:8" ht="18.75" customHeight="1">
      <c r="A4" s="211" t="s">
        <v>37</v>
      </c>
      <c r="B4" s="211" t="s">
        <v>0</v>
      </c>
      <c r="C4" s="211" t="s">
        <v>1</v>
      </c>
      <c r="D4" s="211" t="s">
        <v>18</v>
      </c>
      <c r="E4" s="211" t="s">
        <v>134</v>
      </c>
      <c r="F4" s="211" t="s">
        <v>135</v>
      </c>
      <c r="G4" s="211"/>
      <c r="H4" s="211"/>
    </row>
    <row r="5" spans="1:8" ht="18.75" customHeight="1">
      <c r="A5" s="211"/>
      <c r="B5" s="211"/>
      <c r="C5" s="211"/>
      <c r="D5" s="211"/>
      <c r="E5" s="211"/>
      <c r="F5" s="23" t="s">
        <v>136</v>
      </c>
      <c r="G5" s="23" t="s">
        <v>137</v>
      </c>
      <c r="H5" s="23" t="s">
        <v>138</v>
      </c>
    </row>
    <row r="6" spans="1:8" s="86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</row>
    <row r="7" spans="1:8" ht="21" customHeight="1">
      <c r="A7" s="240" t="s">
        <v>36</v>
      </c>
      <c r="B7" s="240"/>
      <c r="C7" s="240"/>
      <c r="D7" s="240"/>
      <c r="E7" s="240"/>
      <c r="F7" s="240"/>
      <c r="G7" s="240"/>
      <c r="H7" s="240"/>
    </row>
    <row r="8" spans="1:8" ht="19.5" customHeight="1">
      <c r="A8" s="143" t="s">
        <v>48</v>
      </c>
      <c r="B8" s="88">
        <v>700</v>
      </c>
      <c r="C8" s="88">
        <v>70004</v>
      </c>
      <c r="D8" s="88">
        <v>2650</v>
      </c>
      <c r="E8" s="142" t="s">
        <v>281</v>
      </c>
      <c r="F8" s="89">
        <v>198000</v>
      </c>
      <c r="G8" s="89"/>
      <c r="H8" s="89"/>
    </row>
    <row r="9" spans="1:8" ht="19.5" customHeight="1">
      <c r="A9" s="143" t="s">
        <v>49</v>
      </c>
      <c r="B9" s="88">
        <v>700</v>
      </c>
      <c r="C9" s="88">
        <v>70004</v>
      </c>
      <c r="D9" s="88">
        <v>2650</v>
      </c>
      <c r="E9" s="142" t="s">
        <v>270</v>
      </c>
      <c r="F9" s="151">
        <v>82080</v>
      </c>
      <c r="G9" s="89"/>
      <c r="H9" s="89"/>
    </row>
    <row r="10" spans="1:8" ht="38.25">
      <c r="A10" s="143" t="s">
        <v>50</v>
      </c>
      <c r="B10" s="88">
        <v>700</v>
      </c>
      <c r="C10" s="88">
        <v>70004</v>
      </c>
      <c r="D10" s="88">
        <v>2650</v>
      </c>
      <c r="E10" s="142" t="s">
        <v>218</v>
      </c>
      <c r="F10" s="89">
        <v>37105</v>
      </c>
      <c r="G10" s="89"/>
      <c r="H10" s="89"/>
    </row>
    <row r="11" spans="1:8" ht="19.5" customHeight="1">
      <c r="A11" s="143" t="s">
        <v>51</v>
      </c>
      <c r="B11" s="88">
        <v>700</v>
      </c>
      <c r="C11" s="88">
        <v>70004</v>
      </c>
      <c r="D11" s="88">
        <v>2650</v>
      </c>
      <c r="E11" s="142" t="s">
        <v>217</v>
      </c>
      <c r="F11" s="89">
        <v>8000</v>
      </c>
      <c r="G11" s="89"/>
      <c r="H11" s="89"/>
    </row>
    <row r="12" spans="1:8" ht="19.5" customHeight="1">
      <c r="A12" s="143" t="s">
        <v>107</v>
      </c>
      <c r="B12" s="88">
        <v>921</v>
      </c>
      <c r="C12" s="88">
        <v>92109</v>
      </c>
      <c r="D12" s="88">
        <v>2480</v>
      </c>
      <c r="E12" s="50" t="s">
        <v>171</v>
      </c>
      <c r="F12" s="90"/>
      <c r="G12" s="89">
        <v>165000</v>
      </c>
      <c r="H12" s="89"/>
    </row>
    <row r="13" spans="1:8" ht="19.5" customHeight="1">
      <c r="A13" s="143" t="s">
        <v>55</v>
      </c>
      <c r="B13" s="88">
        <v>921</v>
      </c>
      <c r="C13" s="88">
        <v>92116</v>
      </c>
      <c r="D13" s="88">
        <v>2480</v>
      </c>
      <c r="E13" s="91" t="s">
        <v>139</v>
      </c>
      <c r="F13" s="90"/>
      <c r="G13" s="89">
        <v>103000</v>
      </c>
      <c r="H13" s="89"/>
    </row>
    <row r="14" spans="1:8" ht="127.5">
      <c r="A14" s="143" t="s">
        <v>57</v>
      </c>
      <c r="B14" s="92">
        <v>926</v>
      </c>
      <c r="C14" s="92">
        <v>92605</v>
      </c>
      <c r="D14" s="92">
        <v>2480</v>
      </c>
      <c r="E14" s="93" t="s">
        <v>140</v>
      </c>
      <c r="F14" s="94"/>
      <c r="G14" s="89"/>
      <c r="H14" s="89">
        <v>10000</v>
      </c>
    </row>
    <row r="15" spans="1:8" ht="12.75">
      <c r="A15" s="87"/>
      <c r="B15" s="87"/>
      <c r="C15" s="87"/>
      <c r="D15" s="87"/>
      <c r="E15" s="93" t="s">
        <v>141</v>
      </c>
      <c r="F15" s="94">
        <f>SUM(F8:F14)</f>
        <v>325185</v>
      </c>
      <c r="G15" s="94">
        <f>SUM(G8:G14)</f>
        <v>268000</v>
      </c>
      <c r="H15" s="94">
        <f>SUM(H14:H14)</f>
        <v>10000</v>
      </c>
    </row>
    <row r="16" spans="1:8" ht="21" customHeight="1">
      <c r="A16" s="241" t="s">
        <v>142</v>
      </c>
      <c r="B16" s="241"/>
      <c r="C16" s="241"/>
      <c r="D16" s="241"/>
      <c r="E16" s="241"/>
      <c r="F16" s="241"/>
      <c r="G16" s="241"/>
      <c r="H16" s="241"/>
    </row>
    <row r="17" spans="1:8" ht="21" customHeight="1">
      <c r="A17" s="145" t="s">
        <v>58</v>
      </c>
      <c r="B17" s="98">
        <v>801</v>
      </c>
      <c r="C17" s="99">
        <v>80101</v>
      </c>
      <c r="D17" s="99">
        <v>2540</v>
      </c>
      <c r="E17" s="50" t="s">
        <v>169</v>
      </c>
      <c r="F17" s="146"/>
      <c r="G17" s="147">
        <v>214862</v>
      </c>
      <c r="H17" s="146"/>
    </row>
    <row r="18" spans="1:8" ht="21" customHeight="1">
      <c r="A18" s="145" t="s">
        <v>60</v>
      </c>
      <c r="B18" s="98">
        <v>801</v>
      </c>
      <c r="C18" s="99">
        <v>80101</v>
      </c>
      <c r="D18" s="99">
        <v>2540</v>
      </c>
      <c r="E18" s="50" t="s">
        <v>170</v>
      </c>
      <c r="F18" s="146"/>
      <c r="G18" s="147">
        <v>193418</v>
      </c>
      <c r="H18" s="146"/>
    </row>
    <row r="19" spans="1:8" ht="21" customHeight="1">
      <c r="A19" s="145"/>
      <c r="B19" s="98">
        <v>801</v>
      </c>
      <c r="C19" s="201">
        <v>80103</v>
      </c>
      <c r="D19" s="201">
        <v>2540</v>
      </c>
      <c r="E19" s="50" t="s">
        <v>169</v>
      </c>
      <c r="F19" s="146"/>
      <c r="G19" s="147">
        <v>34738</v>
      </c>
      <c r="H19" s="146"/>
    </row>
    <row r="20" spans="1:8" ht="21" customHeight="1">
      <c r="A20" s="145"/>
      <c r="B20" s="98">
        <v>801</v>
      </c>
      <c r="C20" s="201">
        <v>80103</v>
      </c>
      <c r="D20" s="201">
        <v>2540</v>
      </c>
      <c r="E20" s="50" t="s">
        <v>170</v>
      </c>
      <c r="F20" s="146"/>
      <c r="G20" s="147">
        <v>11982</v>
      </c>
      <c r="H20" s="146"/>
    </row>
    <row r="21" spans="1:8" ht="19.5" customHeight="1">
      <c r="A21" s="144" t="s">
        <v>62</v>
      </c>
      <c r="B21" s="95">
        <v>801</v>
      </c>
      <c r="C21" s="96">
        <v>80104</v>
      </c>
      <c r="D21" s="96">
        <v>2540</v>
      </c>
      <c r="E21" s="91" t="s">
        <v>143</v>
      </c>
      <c r="F21" s="90"/>
      <c r="G21" s="94">
        <v>176400</v>
      </c>
      <c r="H21" s="94"/>
    </row>
    <row r="22" spans="1:8" ht="19.5" customHeight="1">
      <c r="A22" s="144" t="s">
        <v>64</v>
      </c>
      <c r="B22" s="95">
        <v>801</v>
      </c>
      <c r="C22" s="12">
        <v>80104</v>
      </c>
      <c r="D22" s="12">
        <v>2540</v>
      </c>
      <c r="E22" s="91" t="s">
        <v>144</v>
      </c>
      <c r="F22" s="90"/>
      <c r="G22" s="94">
        <v>198000</v>
      </c>
      <c r="H22" s="94"/>
    </row>
    <row r="23" spans="1:8" ht="19.5" customHeight="1">
      <c r="A23" s="144" t="s">
        <v>66</v>
      </c>
      <c r="B23" s="95">
        <v>801</v>
      </c>
      <c r="C23" s="12">
        <v>80104</v>
      </c>
      <c r="D23" s="12">
        <v>2540</v>
      </c>
      <c r="E23" s="91" t="s">
        <v>145</v>
      </c>
      <c r="F23" s="90"/>
      <c r="G23" s="94">
        <v>189000</v>
      </c>
      <c r="H23" s="94"/>
    </row>
    <row r="24" spans="1:8" ht="19.5" customHeight="1">
      <c r="A24" s="145" t="s">
        <v>68</v>
      </c>
      <c r="B24" s="98">
        <v>801</v>
      </c>
      <c r="C24" s="99">
        <v>80104</v>
      </c>
      <c r="D24" s="99">
        <v>2540</v>
      </c>
      <c r="E24" s="50" t="s">
        <v>166</v>
      </c>
      <c r="F24" s="90"/>
      <c r="G24" s="94">
        <v>159600</v>
      </c>
      <c r="H24" s="94"/>
    </row>
    <row r="25" spans="1:8" ht="19.5" customHeight="1">
      <c r="A25" s="145" t="s">
        <v>167</v>
      </c>
      <c r="B25" s="98">
        <v>801</v>
      </c>
      <c r="C25" s="99">
        <v>80104</v>
      </c>
      <c r="D25" s="99">
        <v>2540</v>
      </c>
      <c r="E25" s="50" t="s">
        <v>214</v>
      </c>
      <c r="F25" s="90"/>
      <c r="G25" s="94">
        <v>8400</v>
      </c>
      <c r="H25" s="94"/>
    </row>
    <row r="26" spans="1:8" ht="19.5" customHeight="1">
      <c r="A26" s="145" t="s">
        <v>168</v>
      </c>
      <c r="B26" s="98">
        <v>801</v>
      </c>
      <c r="C26" s="99">
        <v>80104</v>
      </c>
      <c r="D26" s="99">
        <v>2540</v>
      </c>
      <c r="E26" s="50" t="s">
        <v>215</v>
      </c>
      <c r="F26" s="90"/>
      <c r="G26" s="94">
        <v>20160</v>
      </c>
      <c r="H26" s="94"/>
    </row>
    <row r="27" spans="1:8" ht="76.5">
      <c r="A27" s="145" t="s">
        <v>207</v>
      </c>
      <c r="B27" s="98">
        <v>851</v>
      </c>
      <c r="C27" s="98">
        <v>85154</v>
      </c>
      <c r="D27" s="98">
        <v>2820</v>
      </c>
      <c r="E27" s="178" t="s">
        <v>216</v>
      </c>
      <c r="F27" s="100"/>
      <c r="G27" s="100"/>
      <c r="H27" s="100">
        <v>3000</v>
      </c>
    </row>
    <row r="28" spans="1:8" ht="127.5">
      <c r="A28" s="180" t="s">
        <v>208</v>
      </c>
      <c r="B28" s="92">
        <v>926</v>
      </c>
      <c r="C28" s="92">
        <v>92605</v>
      </c>
      <c r="D28" s="92">
        <v>2820</v>
      </c>
      <c r="E28" s="93" t="s">
        <v>140</v>
      </c>
      <c r="F28" s="94"/>
      <c r="G28" s="89"/>
      <c r="H28" s="89">
        <v>40000</v>
      </c>
    </row>
    <row r="29" spans="1:8" ht="12.75">
      <c r="A29" s="101"/>
      <c r="B29" s="97"/>
      <c r="C29" s="97"/>
      <c r="D29" s="97"/>
      <c r="E29" s="102" t="s">
        <v>141</v>
      </c>
      <c r="F29" s="103"/>
      <c r="G29" s="100">
        <f>SUM(G17:G27)</f>
        <v>1206560</v>
      </c>
      <c r="H29" s="100">
        <f>SUM(H21:H28)</f>
        <v>43000</v>
      </c>
    </row>
    <row r="30" spans="1:8" ht="19.5" customHeight="1">
      <c r="A30" s="242" t="s">
        <v>146</v>
      </c>
      <c r="B30" s="242"/>
      <c r="C30" s="242"/>
      <c r="D30" s="242"/>
      <c r="E30" s="242"/>
      <c r="F30" s="90">
        <f>SUM(,F29,F15)</f>
        <v>325185</v>
      </c>
      <c r="G30" s="90">
        <f>SUM(,G29,G15)</f>
        <v>1474560</v>
      </c>
      <c r="H30" s="90">
        <f>SUM(,H29,H15)</f>
        <v>53000</v>
      </c>
    </row>
    <row r="33" ht="14.25">
      <c r="A33" s="104" t="s">
        <v>147</v>
      </c>
    </row>
  </sheetData>
  <sheetProtection/>
  <mergeCells count="10">
    <mergeCell ref="A7:H7"/>
    <mergeCell ref="A16:H16"/>
    <mergeCell ref="A30:E30"/>
    <mergeCell ref="A1:F1"/>
    <mergeCell ref="A4:A5"/>
    <mergeCell ref="B4:B5"/>
    <mergeCell ref="C4:C5"/>
    <mergeCell ref="D4:D5"/>
    <mergeCell ref="E4:E5"/>
    <mergeCell ref="F4:H4"/>
  </mergeCells>
  <printOptions horizontalCentered="1"/>
  <pageMargins left="0.39375" right="0.39375" top="1.6701388888888888" bottom="0.9840277777777777" header="0.5118055555555555" footer="0.5118055555555555"/>
  <pageSetup horizontalDpi="300" verticalDpi="300" orientation="landscape" paperSize="9" scale="95" r:id="rId1"/>
  <headerFooter alignWithMargins="0">
    <oddHeader>&amp;R&amp;9Załącznik nr 7
do uchwały Rady Gminy
nr XXXIV/269/2013
z dnia 29 listopada 2013r.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4.75390625" style="105" customWidth="1"/>
    <col min="2" max="2" width="29.875" style="105" customWidth="1"/>
    <col min="3" max="3" width="12.00390625" style="105" customWidth="1"/>
    <col min="4" max="4" width="11.625" style="105" customWidth="1"/>
    <col min="5" max="5" width="10.75390625" style="105" customWidth="1"/>
    <col min="6" max="6" width="12.75390625" style="105" customWidth="1"/>
    <col min="7" max="7" width="10.75390625" style="105" customWidth="1"/>
    <col min="8" max="8" width="11.625" style="105" customWidth="1"/>
    <col min="9" max="9" width="10.75390625" style="105" customWidth="1"/>
    <col min="10" max="10" width="15.625" style="105" customWidth="1"/>
    <col min="11" max="16384" width="9.125" style="105" customWidth="1"/>
  </cols>
  <sheetData>
    <row r="1" spans="1:10" ht="16.5">
      <c r="A1" s="243" t="s">
        <v>213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6.5">
      <c r="A2" s="243"/>
      <c r="B2" s="243"/>
      <c r="C2" s="243"/>
      <c r="D2" s="243"/>
      <c r="E2" s="243"/>
      <c r="F2" s="243"/>
      <c r="G2" s="243"/>
      <c r="H2" s="243"/>
      <c r="I2" s="243"/>
      <c r="J2" s="243"/>
    </row>
    <row r="3" spans="1:10" ht="13.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9.75" customHeight="1">
      <c r="A4" s="107"/>
      <c r="B4" s="107"/>
      <c r="C4" s="107"/>
      <c r="D4" s="107"/>
      <c r="E4" s="107"/>
      <c r="F4" s="107"/>
      <c r="G4" s="107"/>
      <c r="H4" s="107"/>
      <c r="I4" s="107"/>
      <c r="J4" s="108" t="s">
        <v>17</v>
      </c>
    </row>
    <row r="5" spans="1:10" ht="15" customHeight="1">
      <c r="A5" s="244" t="s">
        <v>37</v>
      </c>
      <c r="B5" s="244" t="s">
        <v>148</v>
      </c>
      <c r="C5" s="245" t="s">
        <v>149</v>
      </c>
      <c r="D5" s="245" t="s">
        <v>150</v>
      </c>
      <c r="E5" s="245"/>
      <c r="F5" s="245"/>
      <c r="G5" s="245"/>
      <c r="H5" s="245" t="s">
        <v>151</v>
      </c>
      <c r="I5" s="245"/>
      <c r="J5" s="245" t="s">
        <v>152</v>
      </c>
    </row>
    <row r="6" spans="1:10" ht="15" customHeight="1">
      <c r="A6" s="244"/>
      <c r="B6" s="244"/>
      <c r="C6" s="245"/>
      <c r="D6" s="245" t="s">
        <v>153</v>
      </c>
      <c r="E6" s="245" t="s">
        <v>19</v>
      </c>
      <c r="F6" s="245"/>
      <c r="G6" s="245"/>
      <c r="H6" s="245" t="s">
        <v>153</v>
      </c>
      <c r="I6" s="245" t="s">
        <v>154</v>
      </c>
      <c r="J6" s="245"/>
    </row>
    <row r="7" spans="1:10" ht="15" customHeight="1">
      <c r="A7" s="244"/>
      <c r="B7" s="244"/>
      <c r="C7" s="245"/>
      <c r="D7" s="245"/>
      <c r="E7" s="247" t="s">
        <v>155</v>
      </c>
      <c r="F7" s="245" t="s">
        <v>19</v>
      </c>
      <c r="G7" s="245"/>
      <c r="H7" s="245"/>
      <c r="I7" s="245"/>
      <c r="J7" s="245"/>
    </row>
    <row r="8" spans="1:10" ht="20.25" customHeight="1">
      <c r="A8" s="244"/>
      <c r="B8" s="244"/>
      <c r="C8" s="245"/>
      <c r="D8" s="245"/>
      <c r="E8" s="247"/>
      <c r="F8" s="109" t="s">
        <v>156</v>
      </c>
      <c r="G8" s="109" t="s">
        <v>157</v>
      </c>
      <c r="H8" s="245"/>
      <c r="I8" s="245"/>
      <c r="J8" s="245"/>
    </row>
    <row r="9" spans="1:10" ht="14.25" customHeight="1">
      <c r="A9" s="110">
        <v>1</v>
      </c>
      <c r="B9" s="110">
        <v>2</v>
      </c>
      <c r="C9" s="110">
        <v>3</v>
      </c>
      <c r="D9" s="110">
        <v>4</v>
      </c>
      <c r="E9" s="110">
        <v>5</v>
      </c>
      <c r="F9" s="110">
        <v>6</v>
      </c>
      <c r="G9" s="110">
        <v>7</v>
      </c>
      <c r="H9" s="110">
        <v>8</v>
      </c>
      <c r="I9" s="110">
        <v>9</v>
      </c>
      <c r="J9" s="110">
        <v>10</v>
      </c>
    </row>
    <row r="10" spans="1:10" ht="21.75" customHeight="1">
      <c r="A10" s="111" t="s">
        <v>95</v>
      </c>
      <c r="B10" s="112" t="s">
        <v>158</v>
      </c>
      <c r="C10" s="113">
        <v>-522150</v>
      </c>
      <c r="D10" s="113">
        <v>1885000</v>
      </c>
      <c r="E10" s="113">
        <v>325185</v>
      </c>
      <c r="F10" s="113">
        <v>325185</v>
      </c>
      <c r="G10" s="113">
        <f>SUM(G12:G15)</f>
        <v>0</v>
      </c>
      <c r="H10" s="113">
        <v>1886670</v>
      </c>
      <c r="I10" s="113">
        <f>SUM(I12:I15)</f>
        <v>0</v>
      </c>
      <c r="J10" s="113">
        <v>523820</v>
      </c>
    </row>
    <row r="11" spans="1:10" ht="21.75" customHeight="1">
      <c r="A11" s="114"/>
      <c r="B11" s="115" t="s">
        <v>20</v>
      </c>
      <c r="C11" s="116"/>
      <c r="D11" s="116"/>
      <c r="E11" s="116"/>
      <c r="F11" s="116"/>
      <c r="G11" s="116"/>
      <c r="H11" s="116"/>
      <c r="I11" s="116"/>
      <c r="J11" s="116"/>
    </row>
    <row r="12" spans="1:10" ht="41.25" customHeight="1">
      <c r="A12" s="114"/>
      <c r="B12" s="117" t="s">
        <v>159</v>
      </c>
      <c r="C12" s="116">
        <v>-522150</v>
      </c>
      <c r="D12" s="116">
        <v>1885000</v>
      </c>
      <c r="E12" s="116">
        <v>325185</v>
      </c>
      <c r="F12" s="116">
        <v>325185</v>
      </c>
      <c r="G12" s="116"/>
      <c r="H12" s="116">
        <v>1886670</v>
      </c>
      <c r="I12" s="116"/>
      <c r="J12" s="116">
        <v>-523820</v>
      </c>
    </row>
    <row r="13" spans="1:10" ht="21.75" customHeight="1">
      <c r="A13" s="114"/>
      <c r="B13" s="118" t="s">
        <v>49</v>
      </c>
      <c r="C13" s="116"/>
      <c r="D13" s="116"/>
      <c r="E13" s="116"/>
      <c r="F13" s="116"/>
      <c r="G13" s="116"/>
      <c r="H13" s="116"/>
      <c r="I13" s="116"/>
      <c r="J13" s="116"/>
    </row>
    <row r="14" spans="1:10" ht="21.75" customHeight="1">
      <c r="A14" s="114"/>
      <c r="B14" s="118" t="s">
        <v>50</v>
      </c>
      <c r="C14" s="116"/>
      <c r="D14" s="116"/>
      <c r="E14" s="116"/>
      <c r="F14" s="116"/>
      <c r="G14" s="116"/>
      <c r="H14" s="116"/>
      <c r="I14" s="116"/>
      <c r="J14" s="116"/>
    </row>
    <row r="15" spans="1:10" ht="21.75" customHeight="1">
      <c r="A15" s="119"/>
      <c r="B15" s="120" t="s">
        <v>51</v>
      </c>
      <c r="C15" s="121"/>
      <c r="D15" s="121"/>
      <c r="E15" s="121"/>
      <c r="F15" s="121"/>
      <c r="G15" s="121"/>
      <c r="H15" s="121"/>
      <c r="I15" s="121"/>
      <c r="J15" s="121"/>
    </row>
    <row r="16" spans="1:10" s="123" customFormat="1" ht="21.75" customHeight="1">
      <c r="A16" s="246" t="s">
        <v>74</v>
      </c>
      <c r="B16" s="246"/>
      <c r="C16" s="122">
        <f>SUM(C10)</f>
        <v>-522150</v>
      </c>
      <c r="D16" s="122">
        <f aca="true" t="shared" si="0" ref="D16:J16">SUM(D10)</f>
        <v>1885000</v>
      </c>
      <c r="E16" s="122">
        <f t="shared" si="0"/>
        <v>325185</v>
      </c>
      <c r="F16" s="122">
        <f t="shared" si="0"/>
        <v>325185</v>
      </c>
      <c r="G16" s="122">
        <f t="shared" si="0"/>
        <v>0</v>
      </c>
      <c r="H16" s="122">
        <f t="shared" si="0"/>
        <v>1886670</v>
      </c>
      <c r="I16" s="122">
        <f t="shared" si="0"/>
        <v>0</v>
      </c>
      <c r="J16" s="122">
        <f t="shared" si="0"/>
        <v>523820</v>
      </c>
    </row>
    <row r="17" ht="14.25" customHeight="1"/>
    <row r="18" ht="12.75">
      <c r="A18" s="124"/>
    </row>
    <row r="19" ht="12.75">
      <c r="A19" s="124"/>
    </row>
    <row r="20" ht="12.75">
      <c r="A20" s="124"/>
    </row>
    <row r="21" ht="12.75">
      <c r="A21" s="124"/>
    </row>
  </sheetData>
  <sheetProtection/>
  <mergeCells count="15">
    <mergeCell ref="A16:B16"/>
    <mergeCell ref="H6:H8"/>
    <mergeCell ref="I6:I8"/>
    <mergeCell ref="E7:E8"/>
    <mergeCell ref="F7:G7"/>
    <mergeCell ref="D6:D8"/>
    <mergeCell ref="E6:G6"/>
    <mergeCell ref="A1:J1"/>
    <mergeCell ref="A2:J2"/>
    <mergeCell ref="A5:A8"/>
    <mergeCell ref="B5:B8"/>
    <mergeCell ref="C5:C8"/>
    <mergeCell ref="D5:G5"/>
    <mergeCell ref="H5:I5"/>
    <mergeCell ref="J5:J8"/>
  </mergeCells>
  <printOptions horizontalCentered="1"/>
  <pageMargins left="0.5118055555555555" right="0.5118055555555555" top="0.7868055555555555" bottom="0.19652777777777777" header="0.19652777777777777" footer="0.5118055555555555"/>
  <pageSetup horizontalDpi="300" verticalDpi="300" orientation="landscape" paperSize="9" scale="85" r:id="rId1"/>
  <headerFooter alignWithMargins="0">
    <oddHeader>&amp;R&amp;9Załącznik nr 8
do uchwały Rady Gminy 
nr XXXIV/269/2013
z dnia 29 listopada 2013r.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1" sqref="A1:D2"/>
    </sheetView>
  </sheetViews>
  <sheetFormatPr defaultColWidth="9.00390625" defaultRowHeight="12.75"/>
  <cols>
    <col min="1" max="1" width="6.875" style="125" customWidth="1"/>
    <col min="2" max="2" width="71.125" style="125" customWidth="1"/>
    <col min="3" max="3" width="26.75390625" style="125" customWidth="1"/>
    <col min="4" max="4" width="28.375" style="125" customWidth="1"/>
    <col min="5" max="16384" width="9.125" style="125" customWidth="1"/>
  </cols>
  <sheetData>
    <row r="1" spans="1:4" ht="16.5" customHeight="1">
      <c r="A1" s="249" t="s">
        <v>160</v>
      </c>
      <c r="B1" s="249"/>
      <c r="C1" s="249"/>
      <c r="D1" s="249"/>
    </row>
    <row r="2" spans="1:4" ht="28.5" customHeight="1">
      <c r="A2" s="249"/>
      <c r="B2" s="249"/>
      <c r="C2" s="249"/>
      <c r="D2" s="249"/>
    </row>
    <row r="3" spans="1:4" ht="13.5" customHeight="1">
      <c r="A3" s="126"/>
      <c r="B3" s="126"/>
      <c r="C3" s="126"/>
      <c r="D3" s="126"/>
    </row>
    <row r="4" spans="1:4" ht="15" customHeight="1">
      <c r="A4" s="127"/>
      <c r="B4" s="127"/>
      <c r="C4" s="127"/>
      <c r="D4" s="128" t="s">
        <v>17</v>
      </c>
    </row>
    <row r="5" spans="1:4" ht="15" customHeight="1">
      <c r="A5" s="250" t="s">
        <v>37</v>
      </c>
      <c r="B5" s="250" t="s">
        <v>148</v>
      </c>
      <c r="C5" s="251" t="s">
        <v>161</v>
      </c>
      <c r="D5" s="251" t="s">
        <v>162</v>
      </c>
    </row>
    <row r="6" spans="1:4" ht="15" customHeight="1">
      <c r="A6" s="250"/>
      <c r="B6" s="250"/>
      <c r="C6" s="251"/>
      <c r="D6" s="251"/>
    </row>
    <row r="7" spans="1:4" ht="15" customHeight="1">
      <c r="A7" s="250"/>
      <c r="B7" s="250"/>
      <c r="C7" s="251"/>
      <c r="D7" s="251"/>
    </row>
    <row r="8" spans="1:4" ht="20.25" customHeight="1">
      <c r="A8" s="250"/>
      <c r="B8" s="250"/>
      <c r="C8" s="251"/>
      <c r="D8" s="251"/>
    </row>
    <row r="9" spans="1:4" ht="14.25" customHeight="1">
      <c r="A9" s="129">
        <v>1</v>
      </c>
      <c r="B9" s="129">
        <v>2</v>
      </c>
      <c r="C9" s="129">
        <v>3</v>
      </c>
      <c r="D9" s="129">
        <v>4</v>
      </c>
    </row>
    <row r="10" spans="1:4" ht="21.75" customHeight="1">
      <c r="A10" s="130" t="s">
        <v>95</v>
      </c>
      <c r="B10" s="131" t="s">
        <v>10</v>
      </c>
      <c r="C10" s="132">
        <f>SUM(C11:C14)</f>
        <v>210100</v>
      </c>
      <c r="D10" s="132">
        <f>SUM(D11:D14)</f>
        <v>210100</v>
      </c>
    </row>
    <row r="11" spans="1:4" ht="21.75" customHeight="1">
      <c r="A11" s="133"/>
      <c r="B11" s="134" t="s">
        <v>245</v>
      </c>
      <c r="C11" s="135">
        <v>117000</v>
      </c>
      <c r="D11" s="135">
        <v>117000</v>
      </c>
    </row>
    <row r="12" spans="1:4" ht="21.75" customHeight="1">
      <c r="A12" s="133"/>
      <c r="B12" s="134" t="s">
        <v>285</v>
      </c>
      <c r="C12" s="135">
        <v>1500</v>
      </c>
      <c r="D12" s="135">
        <v>1500</v>
      </c>
    </row>
    <row r="13" spans="1:4" ht="21.75" customHeight="1">
      <c r="A13" s="133"/>
      <c r="B13" s="134" t="s">
        <v>271</v>
      </c>
      <c r="C13" s="135">
        <v>90000</v>
      </c>
      <c r="D13" s="135">
        <v>90000</v>
      </c>
    </row>
    <row r="14" spans="1:4" ht="21.75" customHeight="1">
      <c r="A14" s="133"/>
      <c r="B14" s="134" t="s">
        <v>272</v>
      </c>
      <c r="C14" s="135">
        <v>1600</v>
      </c>
      <c r="D14" s="135">
        <v>1600</v>
      </c>
    </row>
    <row r="15" spans="1:4" ht="21.75" customHeight="1">
      <c r="A15" s="133" t="s">
        <v>163</v>
      </c>
      <c r="B15" s="136" t="s">
        <v>164</v>
      </c>
      <c r="C15" s="135"/>
      <c r="D15" s="135"/>
    </row>
    <row r="16" spans="1:4" ht="21.75" customHeight="1">
      <c r="A16" s="133"/>
      <c r="B16" s="134" t="s">
        <v>165</v>
      </c>
      <c r="C16" s="135"/>
      <c r="D16" s="135"/>
    </row>
    <row r="17" spans="1:4" ht="21.75" customHeight="1">
      <c r="A17" s="137"/>
      <c r="B17" s="134" t="s">
        <v>165</v>
      </c>
      <c r="C17" s="138"/>
      <c r="D17" s="138"/>
    </row>
    <row r="18" spans="1:4" s="140" customFormat="1" ht="21.75" customHeight="1">
      <c r="A18" s="248" t="s">
        <v>74</v>
      </c>
      <c r="B18" s="248"/>
      <c r="C18" s="139">
        <f>SUM(C10)</f>
        <v>210100</v>
      </c>
      <c r="D18" s="139">
        <f>SUM(D10)</f>
        <v>210100</v>
      </c>
    </row>
    <row r="19" ht="14.25" customHeight="1"/>
    <row r="20" ht="12.75">
      <c r="A20" s="141"/>
    </row>
    <row r="21" ht="12.75">
      <c r="A21" s="141"/>
    </row>
    <row r="22" ht="12.75">
      <c r="A22" s="141"/>
    </row>
    <row r="23" ht="12.75">
      <c r="A23" s="141"/>
    </row>
  </sheetData>
  <sheetProtection/>
  <mergeCells count="6">
    <mergeCell ref="A18:B18"/>
    <mergeCell ref="A1:D2"/>
    <mergeCell ref="A5:A8"/>
    <mergeCell ref="B5:B8"/>
    <mergeCell ref="C5:C8"/>
    <mergeCell ref="D5:D8"/>
  </mergeCells>
  <printOptions horizontalCentered="1"/>
  <pageMargins left="0.5118055555555555" right="0.5118055555555555" top="0.7868055555555555" bottom="0.19652777777777777" header="0.19652777777777777" footer="0.5118055555555555"/>
  <pageSetup horizontalDpi="300" verticalDpi="300" orientation="landscape" paperSize="9" scale="85" r:id="rId1"/>
  <headerFooter alignWithMargins="0">
    <oddHeader>&amp;R&amp;9Załącznik nr 9
do uchwały Rady Gminy 
nr XXXIV/269/2013
z dnia 29 listopada 2013r.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2013-12-02T10:59:26Z</cp:lastPrinted>
  <dcterms:created xsi:type="dcterms:W3CDTF">2011-12-13T08:16:47Z</dcterms:created>
  <dcterms:modified xsi:type="dcterms:W3CDTF">2013-12-02T11:08:08Z</dcterms:modified>
  <cp:category/>
  <cp:version/>
  <cp:contentType/>
  <cp:contentStatus/>
</cp:coreProperties>
</file>